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8A" lockStructure="1"/>
  <bookViews>
    <workbookView xWindow="480" yWindow="60" windowWidth="18240" windowHeight="11820" tabRatio="726" activeTab="7"/>
  </bookViews>
  <sheets>
    <sheet name="Budżet" sheetId="1" r:id="rId1"/>
    <sheet name="Partnerzy" sheetId="2" r:id="rId2"/>
    <sheet name="Zarządzanie" sheetId="3" r:id="rId3"/>
    <sheet name="Spotkania_projektowe" sheetId="4" r:id="rId4"/>
    <sheet name="Rezultaty pracy intelektualnej" sheetId="5" r:id="rId5"/>
    <sheet name="Wydarzenia_upowszechniające" sheetId="6" r:id="rId6"/>
    <sheet name="Podróż" sheetId="7" r:id="rId7"/>
    <sheet name="Wsparcie ind.krótkie" sheetId="8" r:id="rId8"/>
    <sheet name="Wsparcie_indywid._długie" sheetId="12" r:id="rId9"/>
    <sheet name="Wsparcie językowe" sheetId="13" r:id="rId10"/>
    <sheet name="Specjalne potrzeby" sheetId="9" r:id="rId11"/>
    <sheet name="Koszty nadzwyczajne, &quot;Top-ups&quot;" sheetId="10" r:id="rId12"/>
    <sheet name="Arkusz11" sheetId="11" state="hidden" r:id="rId13"/>
  </sheets>
  <definedNames>
    <definedName name="długie">Arkusz11!$Q$19:$Q$21</definedName>
    <definedName name="dystansltt">Arkusz11!$F$3:$F$9</definedName>
    <definedName name="dystanstpm">Arkusz11!$D$3:$D$4</definedName>
    <definedName name="IO">Arkusz11!$H$3:$H$6</definedName>
    <definedName name="konsorcjum">Partnerzy!$B$3:$B$17</definedName>
    <definedName name="Kraje">Arkusz11!$A$6:$A$43</definedName>
    <definedName name="LTT">Arkusz11!$Q$2:$Q$16</definedName>
    <definedName name="rola">Arkusz11!$A$2:$A$3</definedName>
    <definedName name="_xlnm.Print_Titles" localSheetId="4">'Rezultaty pracy intelektualnej'!$1:$1</definedName>
    <definedName name="_xlnm.Print_Titles" localSheetId="5">Wydarzenia_upowszechniające!$1:$1</definedName>
  </definedNames>
  <calcPr calcId="145621"/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" i="8"/>
  <c r="F2" i="3" l="1"/>
  <c r="E3" i="4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" i="7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H6" i="2"/>
  <c r="H7" i="2"/>
  <c r="H8" i="2"/>
  <c r="H9" i="2"/>
  <c r="H10" i="2"/>
  <c r="H11" i="2"/>
  <c r="H12" i="2"/>
  <c r="H13" i="2"/>
  <c r="H14" i="2"/>
  <c r="H15" i="2"/>
  <c r="H16" i="2"/>
  <c r="H1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" i="12"/>
  <c r="K3" i="2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E3" i="13"/>
  <c r="F3" i="13" s="1"/>
  <c r="L3" i="2" s="1"/>
  <c r="L2" i="2" s="1"/>
  <c r="C13" i="1" s="1"/>
  <c r="G2" i="12"/>
  <c r="F2" i="13" l="1"/>
  <c r="N3" i="2" l="1"/>
  <c r="M3" i="2"/>
  <c r="C2" i="10"/>
  <c r="D2" i="9"/>
  <c r="F2" i="8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4" i="7"/>
  <c r="G5" i="7"/>
  <c r="G6" i="7"/>
  <c r="G3" i="7"/>
  <c r="J3" i="2" s="1"/>
  <c r="F4" i="6"/>
  <c r="G4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" i="6"/>
  <c r="G3" i="6" s="1"/>
  <c r="B4" i="5"/>
  <c r="H4" i="5" s="1"/>
  <c r="B5" i="5"/>
  <c r="H5" i="5" s="1"/>
  <c r="B6" i="5"/>
  <c r="B7" i="5"/>
  <c r="H7" i="5" s="1"/>
  <c r="H5" i="2" s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3" i="5"/>
  <c r="G3" i="5" s="1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" i="4"/>
  <c r="F4" i="4" s="1"/>
  <c r="E5" i="4"/>
  <c r="F5" i="4" s="1"/>
  <c r="E6" i="4"/>
  <c r="F6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A4" i="3"/>
  <c r="B4" i="3" s="1"/>
  <c r="A5" i="3"/>
  <c r="B5" i="3" s="1"/>
  <c r="A6" i="3"/>
  <c r="A7" i="3"/>
  <c r="B7" i="3" s="1"/>
  <c r="A8" i="3"/>
  <c r="B8" i="3" s="1"/>
  <c r="A9" i="3"/>
  <c r="B9" i="3" s="1"/>
  <c r="A10" i="3"/>
  <c r="A11" i="3"/>
  <c r="B11" i="3" s="1"/>
  <c r="A12" i="3"/>
  <c r="D12" i="3" s="1"/>
  <c r="A13" i="3"/>
  <c r="D13" i="3" s="1"/>
  <c r="A14" i="3"/>
  <c r="D14" i="3" s="1"/>
  <c r="A15" i="3"/>
  <c r="B15" i="3" s="1"/>
  <c r="A16" i="3"/>
  <c r="B16" i="3" s="1"/>
  <c r="A17" i="3"/>
  <c r="D17" i="3" s="1"/>
  <c r="B6" i="3"/>
  <c r="B10" i="3"/>
  <c r="B14" i="3"/>
  <c r="E7" i="3"/>
  <c r="E8" i="3"/>
  <c r="E9" i="3"/>
  <c r="E10" i="3"/>
  <c r="E11" i="3"/>
  <c r="E12" i="3"/>
  <c r="E13" i="3"/>
  <c r="E14" i="3"/>
  <c r="E15" i="3"/>
  <c r="E16" i="3"/>
  <c r="E17" i="3"/>
  <c r="F3" i="4"/>
  <c r="B13" i="3" l="1"/>
  <c r="D11" i="3"/>
  <c r="B17" i="3"/>
  <c r="D15" i="3"/>
  <c r="B12" i="3"/>
  <c r="G2" i="6"/>
  <c r="G3" i="2"/>
  <c r="H4" i="2"/>
  <c r="G2" i="7"/>
  <c r="D16" i="3"/>
  <c r="D10" i="3"/>
  <c r="H3" i="5" l="1"/>
  <c r="E6" i="3"/>
  <c r="A3" i="3"/>
  <c r="F6" i="2" l="1"/>
  <c r="F10" i="2"/>
  <c r="E10" i="2" s="1"/>
  <c r="F14" i="2"/>
  <c r="E14" i="2" s="1"/>
  <c r="F11" i="2"/>
  <c r="F15" i="2"/>
  <c r="E15" i="2" s="1"/>
  <c r="F4" i="2"/>
  <c r="F8" i="2"/>
  <c r="E8" i="2" s="1"/>
  <c r="F12" i="2"/>
  <c r="E12" i="2" s="1"/>
  <c r="F5" i="2"/>
  <c r="F13" i="2"/>
  <c r="E13" i="2" s="1"/>
  <c r="F7" i="2"/>
  <c r="E7" i="2" s="1"/>
  <c r="F16" i="2"/>
  <c r="E16" i="2" s="1"/>
  <c r="F9" i="2"/>
  <c r="E9" i="2" s="1"/>
  <c r="F17" i="2"/>
  <c r="E17" i="2" s="1"/>
  <c r="E6" i="2"/>
  <c r="E11" i="2"/>
  <c r="B3" i="3"/>
  <c r="D3" i="3" s="1"/>
  <c r="E3" i="3" s="1"/>
  <c r="F3" i="2" s="1"/>
  <c r="H2" i="5"/>
  <c r="H3" i="2"/>
  <c r="D8" i="3"/>
  <c r="D7" i="3"/>
  <c r="D9" i="3"/>
  <c r="D5" i="3"/>
  <c r="E5" i="3" s="1"/>
  <c r="D6" i="3"/>
  <c r="D4" i="3"/>
  <c r="E4" i="3" s="1"/>
  <c r="E4" i="2" l="1"/>
  <c r="E5" i="2"/>
  <c r="F2" i="2"/>
  <c r="E3" i="2"/>
  <c r="F2" i="4"/>
  <c r="C7" i="1" l="1"/>
  <c r="E2" i="2"/>
  <c r="G2" i="2"/>
  <c r="C8" i="1" s="1"/>
  <c r="H2" i="2"/>
  <c r="C9" i="1" s="1"/>
  <c r="I2" i="2"/>
  <c r="C10" i="1" s="1"/>
  <c r="J2" i="2"/>
  <c r="C11" i="1" s="1"/>
  <c r="K2" i="2"/>
  <c r="C12" i="1" s="1"/>
  <c r="M2" i="2"/>
  <c r="C14" i="1" s="1"/>
  <c r="N2" i="2"/>
  <c r="C15" i="1" s="1"/>
  <c r="C16" i="1" l="1"/>
  <c r="E2" i="3"/>
  <c r="B16" i="1" l="1"/>
</calcChain>
</file>

<file path=xl/sharedStrings.xml><?xml version="1.0" encoding="utf-8"?>
<sst xmlns="http://schemas.openxmlformats.org/spreadsheetml/2006/main" count="283" uniqueCount="146">
  <si>
    <t>Podsumowanie budżetu</t>
  </si>
  <si>
    <t>kategorie budżetowe</t>
  </si>
  <si>
    <t>zarządzanie projektem i jego wdrażanie</t>
  </si>
  <si>
    <t>międzynarodowe spotkania projektowe</t>
  </si>
  <si>
    <t>rezultaty pracy intelektualnej</t>
  </si>
  <si>
    <t>podróż</t>
  </si>
  <si>
    <t>wsparcie indywidualne</t>
  </si>
  <si>
    <t>wsparcie językowe</t>
  </si>
  <si>
    <t>wsparcie uczestrników projektu ze specjalnymi potrzebami</t>
  </si>
  <si>
    <t>koszty nadzwyczajne</t>
  </si>
  <si>
    <t xml:space="preserve">Łączna obliczona kwota </t>
  </si>
  <si>
    <t>Łączna przyznana kwota dofinansowania</t>
  </si>
  <si>
    <t>Tabela budżetowa</t>
  </si>
  <si>
    <t xml:space="preserve">Numer umowy: </t>
  </si>
  <si>
    <t>Kwota proponowana</t>
  </si>
  <si>
    <t xml:space="preserve">Kwota przyznana </t>
  </si>
  <si>
    <t/>
  </si>
  <si>
    <t>Nr PIC</t>
  </si>
  <si>
    <t>Nazwa instytucji</t>
  </si>
  <si>
    <t>Kraj</t>
  </si>
  <si>
    <t>Rola w projekcie</t>
  </si>
  <si>
    <t>Budżet</t>
  </si>
  <si>
    <t>Zarządzanie projektem</t>
  </si>
  <si>
    <t>Międzynarodowe spotkania projektowe</t>
  </si>
  <si>
    <t>Rezultaty pracy intelektualnej</t>
  </si>
  <si>
    <t>Wydarzenia upowszechniające rezultaty pracy intelektualnej</t>
  </si>
  <si>
    <t>Wsparcie uczestników projektu ze specjalnymi potrzebami</t>
  </si>
  <si>
    <t>Koszty nadzwyczajne</t>
  </si>
  <si>
    <t>Liczba miesięcy</t>
  </si>
  <si>
    <t>Kwota</t>
  </si>
  <si>
    <t>Stawka miesięczna</t>
  </si>
  <si>
    <t>Liczba spotkań</t>
  </si>
  <si>
    <t>Liczba uczestników</t>
  </si>
  <si>
    <t>Dystans</t>
  </si>
  <si>
    <t>Stawka</t>
  </si>
  <si>
    <t>IO</t>
  </si>
  <si>
    <t>Nr wydarzenia</t>
  </si>
  <si>
    <t>Liczba uczestników zagranicznych</t>
  </si>
  <si>
    <t>Stawka za uczestnika zagranicznego</t>
  </si>
  <si>
    <t>Nr działania</t>
  </si>
  <si>
    <t>Rodzaj działania</t>
  </si>
  <si>
    <t>Opis wydatku</t>
  </si>
  <si>
    <t>PMI</t>
  </si>
  <si>
    <t>koordynator</t>
  </si>
  <si>
    <t>partner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</si>
  <si>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</si>
  <si>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</si>
  <si>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</si>
  <si>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</si>
  <si>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</si>
  <si>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</si>
  <si>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</si>
  <si>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</si>
  <si>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</si>
  <si>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</si>
  <si>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</si>
  <si>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</si>
  <si>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</si>
  <si>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</si>
  <si>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</si>
  <si>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</si>
  <si>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</si>
  <si>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</si>
  <si>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</si>
  <si>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</si>
  <si>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</si>
  <si>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</si>
  <si>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</si>
  <si>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</si>
  <si>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</si>
  <si>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</si>
  <si>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</si>
  <si>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</si>
  <si>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</si>
  <si>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</si>
  <si>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</si>
  <si>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</si>
  <si>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Wlk. Brytania</t>
  </si>
  <si>
    <t>Włochy</t>
  </si>
  <si>
    <t>Kwota wnioskowana</t>
  </si>
  <si>
    <t>dystans</t>
  </si>
  <si>
    <t>100 km - 1999 km</t>
  </si>
  <si>
    <t>&gt; 2000 km</t>
  </si>
  <si>
    <t>TPM</t>
  </si>
  <si>
    <t>stawka</t>
  </si>
  <si>
    <t>Kategoria pracownika</t>
  </si>
  <si>
    <t>Liczba dni roboczych</t>
  </si>
  <si>
    <t>kategoria prac</t>
  </si>
  <si>
    <t>Menadżer</t>
  </si>
  <si>
    <t>Nauczyciel/Trener/badacz/Pracownik Młodzieżowy</t>
  </si>
  <si>
    <t>Technik</t>
  </si>
  <si>
    <t>Pracownik administracyjny</t>
  </si>
  <si>
    <t>Nr rezultatu 
(IO1, IO2, etc.)</t>
  </si>
  <si>
    <t>stawki</t>
  </si>
  <si>
    <t>ME</t>
  </si>
  <si>
    <t>krajowy</t>
  </si>
  <si>
    <t>zagraniczny</t>
  </si>
  <si>
    <t>Mobilność łączona studentów szkół wyższych</t>
  </si>
  <si>
    <t>Mobilność łączona osób w trakcie kształcenia zawodowego</t>
  </si>
  <si>
    <t>Osoby towarzyszące podczas mobilności łączonej osób w trakcie kształcenia zawodowego</t>
  </si>
  <si>
    <t>Mobilność łączona dorosłych słuchaczy</t>
  </si>
  <si>
    <t>Osoby towarzyszące podczas mobilności łączonej dorosłych słuchaczy</t>
  </si>
  <si>
    <t xml:space="preserve">Krótkoterminowe wymiany grup uczniów  </t>
  </si>
  <si>
    <t>Osoby towarzyszące podczas krótkoterminowych wymian grup uczniów</t>
  </si>
  <si>
    <t>Mobilność łączona młodzieży</t>
  </si>
  <si>
    <t>Osoby towarzyszące podczas mobilności łączonej młodzieży</t>
  </si>
  <si>
    <t>Krótkie programy szkoleniowe dla pracowników</t>
  </si>
  <si>
    <t>Programy intensywne dla osób uczących się / kształcących się</t>
  </si>
  <si>
    <t>Programy intensywne dla nauczycieli/nauczycieli akademickich</t>
  </si>
  <si>
    <t>Długoterminowe wyjazdy w celu nauczania lub szkoleniowe</t>
  </si>
  <si>
    <t>Długoterminowe wyjazdy osób pracujących z młodzieżą</t>
  </si>
  <si>
    <t>Krótkie programy szkoleniowe dla osób pracujących z młodzieżą</t>
  </si>
  <si>
    <t>TTL</t>
  </si>
  <si>
    <t>Czas trwania 
(w dniach)</t>
  </si>
  <si>
    <t>short utrzymanie prac</t>
  </si>
  <si>
    <t>do 14 dni</t>
  </si>
  <si>
    <t>&gt;14 do 60 dni</t>
  </si>
  <si>
    <t>learners</t>
  </si>
  <si>
    <t>Czas trwania 
(w miesiącach)</t>
  </si>
  <si>
    <t>Kraj docelowy</t>
  </si>
  <si>
    <t>stawki kraje</t>
  </si>
  <si>
    <t>Liechtenstein</t>
  </si>
  <si>
    <t>Wsparcie językowe</t>
  </si>
  <si>
    <t>wydarzenia upowszechniające rezultaty pracy intelektualnej</t>
  </si>
  <si>
    <t>Podpis prawnego przedstawiciela:</t>
  </si>
  <si>
    <t>Data i miejsce:</t>
  </si>
  <si>
    <t>Łączna liczba uczestników</t>
  </si>
  <si>
    <t>Podróż - działania związane z uczeniem się/ nauczaniem/szkoleniami</t>
  </si>
  <si>
    <t>Wsparcie indywidualne - związane z uczeniem się/ nauczaniem/szkoleniami</t>
  </si>
  <si>
    <t>Nazwa rezultatu</t>
  </si>
  <si>
    <t>Liczba uczestników krajowych</t>
  </si>
  <si>
    <t>Stawka za uczestnika krajowego</t>
  </si>
  <si>
    <t>Zaproszeni nauczyciele prowadzący Programy intensywne</t>
  </si>
  <si>
    <t>Bośnia i Hercegowina</t>
  </si>
  <si>
    <t>Rosja</t>
  </si>
  <si>
    <t>Ukraina</t>
  </si>
  <si>
    <t>USA</t>
  </si>
  <si>
    <t>LTT</t>
  </si>
  <si>
    <t>10 km - 99 km</t>
  </si>
  <si>
    <t>100 km - 499 km</t>
  </si>
  <si>
    <t>500 km - 1999 km</t>
  </si>
  <si>
    <t>2000 km - 2999 km</t>
  </si>
  <si>
    <t>3000 km - 3999 km</t>
  </si>
  <si>
    <t>4000 km - 7999 km</t>
  </si>
  <si>
    <t>&gt; 8000 km</t>
  </si>
  <si>
    <t>Wnioskowana kwota inna niż obliczona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</si>
</sst>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"/>
    <numFmt numFmtId="166" formatCode="#,##0\ [$€-1]"/>
    <numFmt numFmtId="167" formatCode="_-* #,##0\ [$€-1]_-;\-* #,##0\ [$€-1]_-;_-* &quot;-&quot;??\ [$€-1]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1" fontId="3" fillId="5" borderId="1" xfId="0" applyNumberFormat="1" applyFont="1" applyFill="1" applyBorder="1"/>
    <xf numFmtId="0" fontId="3" fillId="5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7" fontId="3" fillId="6" borderId="1" xfId="0" applyNumberFormat="1" applyFont="1" applyFill="1" applyBorder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 hidden="1"/>
    </xf>
    <xf numFmtId="0" fontId="3" fillId="6" borderId="1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167" fontId="5" fillId="4" borderId="1" xfId="0" applyNumberFormat="1" applyFont="1" applyFill="1" applyBorder="1" applyProtection="1">
      <protection hidden="1"/>
    </xf>
    <xf numFmtId="167" fontId="3" fillId="4" borderId="1" xfId="0" applyNumberFormat="1" applyFont="1" applyFill="1" applyBorder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167" fontId="3" fillId="0" borderId="1" xfId="0" applyNumberFormat="1" applyFont="1" applyBorder="1" applyProtection="1">
      <protection locked="0" hidden="1"/>
    </xf>
    <xf numFmtId="1" fontId="3" fillId="0" borderId="1" xfId="0" applyNumberFormat="1" applyFont="1" applyBorder="1" applyProtection="1">
      <protection locked="0"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66" fontId="3" fillId="6" borderId="1" xfId="0" applyNumberFormat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right" vertical="center"/>
      <protection hidden="1"/>
    </xf>
    <xf numFmtId="166" fontId="3" fillId="4" borderId="1" xfId="0" applyNumberFormat="1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hidden="1"/>
    </xf>
    <xf numFmtId="0" fontId="3" fillId="5" borderId="1" xfId="0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hidden="1"/>
    </xf>
    <xf numFmtId="164" fontId="5" fillId="4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1" xfId="0" applyNumberFormat="1" applyFont="1" applyFill="1" applyBorder="1" applyAlignment="1" applyProtection="1">
      <alignment horizontal="right" vertical="center" wrapText="1"/>
      <protection hidden="1"/>
    </xf>
    <xf numFmtId="167" fontId="3" fillId="0" borderId="1" xfId="0" applyNumberFormat="1" applyFont="1" applyFill="1" applyBorder="1" applyProtection="1">
      <protection hidden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88C69D"/>
      <color rgb="FF5AA684"/>
      <color rgb="FF339966"/>
      <color rgb="FF99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161950</xdr:colOff>
      <xdr:row>0</xdr:row>
      <xdr:rowOff>76225</xdr:rowOff>
    </xdr:from>
    <xdr:to>
      <xdr:col>0</xdr:col>
      <xdr:colOff>1598655</xdr:colOff>
      <xdr:row>0</xdr:row>
      <xdr:rowOff>486608</xdr:rowOff>
    </xdr:to>
    <xdr:pic>
      <xdr:nvPicPr>
        <xdr:cNvPr id="2" name="Obraz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50" y="76225"/>
          <a:ext cx="1436705" cy="41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Normal="100" workbookViewId="0">
      <selection activeCell="B9" sqref="B9"/>
    </sheetView>
  </sheetViews>
  <sheetFormatPr defaultColWidth="9" defaultRowHeight="15"/>
  <cols>
    <col min="1" max="1" width="55.625" style="2" customWidth="1"/>
    <col min="2" max="2" width="20" style="2" customWidth="1"/>
    <col min="3" max="3" width="20.25" style="2" customWidth="1"/>
    <col min="4" max="4" width="14.5" style="2" customWidth="1"/>
    <col min="5" max="16384" width="9" style="2"/>
  </cols>
  <sheetData>
    <row r="1" spans="1:3" s="1" customFormat="1" ht="49.5" customHeight="1">
      <c r="A1" s="62" t="s">
        <v>12</v>
      </c>
      <c r="B1" s="63"/>
      <c r="C1" s="64"/>
    </row>
    <row r="2" spans="1:3" s="1" customFormat="1" ht="20.25">
      <c r="A2" s="65" t="s">
        <v>13</v>
      </c>
      <c r="B2" s="65"/>
      <c r="C2" s="65"/>
    </row>
    <row r="3" spans="1:3" ht="15.75">
      <c r="A3" s="18"/>
      <c r="B3" s="18"/>
      <c r="C3" s="18"/>
    </row>
    <row r="4" spans="1:3" ht="30" customHeight="1">
      <c r="A4" s="19" t="s">
        <v>0</v>
      </c>
      <c r="B4" s="20"/>
      <c r="C4" s="20"/>
    </row>
    <row r="5" spans="1:3" s="1" customFormat="1" ht="30" customHeight="1">
      <c r="A5" s="17"/>
      <c r="B5" s="17"/>
      <c r="C5" s="17"/>
    </row>
    <row r="6" spans="1:3" ht="30" customHeight="1">
      <c r="A6" s="25" t="s">
        <v>1</v>
      </c>
      <c r="B6" s="26" t="s">
        <v>15</v>
      </c>
      <c r="C6" s="26" t="s">
        <v>14</v>
      </c>
    </row>
    <row r="7" spans="1:3" ht="30" customHeight="1">
      <c r="A7" s="21" t="s">
        <v>2</v>
      </c>
      <c r="B7" s="54"/>
      <c r="C7" s="60">
        <f>Partnerzy!F2</f>
        <v>0</v>
      </c>
    </row>
    <row r="8" spans="1:3" ht="30" customHeight="1">
      <c r="A8" s="21" t="s">
        <v>3</v>
      </c>
      <c r="B8" s="54"/>
      <c r="C8" s="60">
        <f>Partnerzy!G2</f>
        <v>0</v>
      </c>
    </row>
    <row r="9" spans="1:3" ht="30" customHeight="1">
      <c r="A9" s="21" t="s">
        <v>4</v>
      </c>
      <c r="B9" s="54"/>
      <c r="C9" s="60">
        <f>Partnerzy!H2</f>
        <v>0</v>
      </c>
    </row>
    <row r="10" spans="1:3" ht="30" customHeight="1">
      <c r="A10" s="21" t="s">
        <v>123</v>
      </c>
      <c r="B10" s="54"/>
      <c r="C10" s="60">
        <f>Partnerzy!I2</f>
        <v>0</v>
      </c>
    </row>
    <row r="11" spans="1:3" ht="30" customHeight="1">
      <c r="A11" s="21" t="s">
        <v>5</v>
      </c>
      <c r="B11" s="54"/>
      <c r="C11" s="60">
        <f>Partnerzy!J2</f>
        <v>0</v>
      </c>
    </row>
    <row r="12" spans="1:3" ht="30" customHeight="1">
      <c r="A12" s="21" t="s">
        <v>6</v>
      </c>
      <c r="B12" s="54"/>
      <c r="C12" s="60">
        <f>Partnerzy!K2</f>
        <v>0</v>
      </c>
    </row>
    <row r="13" spans="1:3" ht="30" customHeight="1">
      <c r="A13" s="21" t="s">
        <v>7</v>
      </c>
      <c r="B13" s="54"/>
      <c r="C13" s="60">
        <f>Partnerzy!L2</f>
        <v>0</v>
      </c>
    </row>
    <row r="14" spans="1:3" ht="30" customHeight="1">
      <c r="A14" s="21" t="s">
        <v>8</v>
      </c>
      <c r="B14" s="54"/>
      <c r="C14" s="60">
        <f>Partnerzy!M2</f>
        <v>0</v>
      </c>
    </row>
    <row r="15" spans="1:3" ht="30" customHeight="1">
      <c r="A15" s="21" t="s">
        <v>9</v>
      </c>
      <c r="B15" s="54"/>
      <c r="C15" s="60">
        <f>Partnerzy!N2</f>
        <v>0</v>
      </c>
    </row>
    <row r="16" spans="1:3" ht="30" customHeight="1">
      <c r="A16" s="27" t="s">
        <v>10</v>
      </c>
      <c r="B16" s="59">
        <f>SUM(B7:B15)</f>
        <v>0</v>
      </c>
      <c r="C16" s="60">
        <f>SUM(C7:C15)</f>
        <v>0</v>
      </c>
    </row>
    <row r="17" spans="1:3" ht="30" customHeight="1">
      <c r="A17" s="28" t="s">
        <v>11</v>
      </c>
      <c r="B17" s="55"/>
      <c r="C17" s="23"/>
    </row>
    <row r="18" spans="1:3" ht="30" customHeight="1">
      <c r="A18" s="18"/>
      <c r="B18" s="18"/>
      <c r="C18" s="18"/>
    </row>
    <row r="19" spans="1:3" ht="30" customHeight="1">
      <c r="A19" s="22" t="s">
        <v>79</v>
      </c>
      <c r="B19" s="24"/>
      <c r="C19" s="56"/>
    </row>
    <row r="20" spans="1:3" ht="30" customHeight="1"/>
    <row r="21" spans="1:3" ht="30" customHeight="1"/>
    <row r="22" spans="1:3" ht="30" customHeight="1">
      <c r="A22" s="57" t="s">
        <v>124</v>
      </c>
      <c r="B22" s="57" t="s">
        <v>125</v>
      </c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</sheetData>
  <sheetProtection password="CE8A" sheet="1" objects="1" scenarios="1" sort="0" autoFilter="0"/>
  <mergeCells count="2">
    <mergeCell ref="A1:C1"/>
    <mergeCell ref="A2:C2"/>
  </mergeCells>
  <dataValidations count="1">
    <dataValidation type="custom" allowBlank="1" showInputMessage="1" showErrorMessage="1" error="Kwota wnioskowana nie może być wyższa niż przyznana kwota dofinansowania." sqref="C19">
      <formula1>C19&lt;=B17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10" sqref="C10"/>
    </sheetView>
  </sheetViews>
  <sheetFormatPr defaultRowHeight="14.25"/>
  <cols>
    <col min="1" max="1" width="32" customWidth="1"/>
    <col min="2" max="2" width="9.125" customWidth="1"/>
    <col min="3" max="3" width="37.25" customWidth="1"/>
    <col min="4" max="5" width="16" customWidth="1"/>
    <col min="6" max="6" width="15.875" customWidth="1"/>
  </cols>
  <sheetData>
    <row r="1" spans="1:6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34</v>
      </c>
      <c r="F1" s="11" t="s">
        <v>29</v>
      </c>
    </row>
    <row r="2" spans="1:6" ht="16.5">
      <c r="A2" s="5"/>
      <c r="B2" s="5"/>
      <c r="C2" s="5"/>
      <c r="D2" s="5"/>
      <c r="E2" s="36"/>
      <c r="F2" s="38">
        <f>SUM(F3:F30)</f>
        <v>0</v>
      </c>
    </row>
    <row r="3" spans="1:6" ht="16.5">
      <c r="A3" s="34"/>
      <c r="B3" s="34"/>
      <c r="C3" s="34"/>
      <c r="D3" s="34"/>
      <c r="E3" s="35" t="str">
        <f>IF(AND(D3&lt;&gt;"",D3&gt;0),Arkusz11!$L$24,"")</f>
        <v/>
      </c>
      <c r="F3" s="38" t="str">
        <f>IF(D3&lt;&gt;"",D3*E3,"")</f>
        <v/>
      </c>
    </row>
    <row r="4" spans="1:6" ht="16.5">
      <c r="A4" s="34"/>
      <c r="B4" s="34"/>
      <c r="C4" s="34"/>
      <c r="D4" s="34"/>
      <c r="E4" s="35" t="str">
        <f>IF(AND(D4&lt;&gt;"",D4&gt;0),Arkusz11!$L$24,"")</f>
        <v/>
      </c>
      <c r="F4" s="38" t="str">
        <f t="shared" ref="F4:F30" si="0">IF(D4&lt;&gt;"",D4*E4,"")</f>
        <v/>
      </c>
    </row>
    <row r="5" spans="1:6" ht="16.5">
      <c r="A5" s="34"/>
      <c r="B5" s="34"/>
      <c r="C5" s="34"/>
      <c r="D5" s="34"/>
      <c r="E5" s="35" t="str">
        <f>IF(AND(D5&lt;&gt;"",D5&gt;0),Arkusz11!$L$24,"")</f>
        <v/>
      </c>
      <c r="F5" s="38" t="str">
        <f t="shared" si="0"/>
        <v/>
      </c>
    </row>
    <row r="6" spans="1:6" ht="16.5">
      <c r="A6" s="34"/>
      <c r="B6" s="34"/>
      <c r="C6" s="34"/>
      <c r="D6" s="34"/>
      <c r="E6" s="35" t="str">
        <f>IF(AND(D6&lt;&gt;"",D6&gt;0),Arkusz11!$L$24,"")</f>
        <v/>
      </c>
      <c r="F6" s="38" t="str">
        <f t="shared" si="0"/>
        <v/>
      </c>
    </row>
    <row r="7" spans="1:6" ht="16.5">
      <c r="A7" s="34"/>
      <c r="B7" s="34"/>
      <c r="C7" s="34"/>
      <c r="D7" s="34"/>
      <c r="E7" s="35" t="str">
        <f>IF(AND(D7&lt;&gt;"",D7&gt;0),Arkusz11!$L$24,"")</f>
        <v/>
      </c>
      <c r="F7" s="38" t="str">
        <f t="shared" si="0"/>
        <v/>
      </c>
    </row>
    <row r="8" spans="1:6" ht="16.5">
      <c r="A8" s="34"/>
      <c r="B8" s="34" t="s">
        <v>16</v>
      </c>
      <c r="C8" s="34"/>
      <c r="D8" s="34"/>
      <c r="E8" s="35" t="str">
        <f>IF(AND(D8&lt;&gt;"",D8&gt;0),Arkusz11!$L$24,"")</f>
        <v/>
      </c>
      <c r="F8" s="38" t="str">
        <f t="shared" si="0"/>
        <v/>
      </c>
    </row>
    <row r="9" spans="1:6" ht="16.5">
      <c r="A9" s="34"/>
      <c r="B9" s="34"/>
      <c r="C9" s="34"/>
      <c r="D9" s="34"/>
      <c r="E9" s="35" t="str">
        <f>IF(AND(D9&lt;&gt;"",D9&gt;0),Arkusz11!$L$24,"")</f>
        <v/>
      </c>
      <c r="F9" s="38" t="str">
        <f t="shared" si="0"/>
        <v/>
      </c>
    </row>
    <row r="10" spans="1:6" ht="16.5">
      <c r="A10" s="34"/>
      <c r="B10" s="34"/>
      <c r="C10" s="34"/>
      <c r="D10" s="34"/>
      <c r="E10" s="35" t="str">
        <f>IF(AND(D10&lt;&gt;"",D10&gt;0),Arkusz11!$L$24,"")</f>
        <v/>
      </c>
      <c r="F10" s="38" t="str">
        <f t="shared" si="0"/>
        <v/>
      </c>
    </row>
    <row r="11" spans="1:6" ht="16.5">
      <c r="A11" s="34"/>
      <c r="B11" s="34"/>
      <c r="C11" s="34"/>
      <c r="D11" s="34"/>
      <c r="E11" s="35" t="str">
        <f>IF(AND(D11&lt;&gt;"",D11&gt;0),Arkusz11!$L$24,"")</f>
        <v/>
      </c>
      <c r="F11" s="38" t="str">
        <f t="shared" si="0"/>
        <v/>
      </c>
    </row>
    <row r="12" spans="1:6" ht="16.5">
      <c r="A12" s="34"/>
      <c r="B12" s="34"/>
      <c r="C12" s="34"/>
      <c r="D12" s="34"/>
      <c r="E12" s="35" t="str">
        <f>IF(AND(D12&lt;&gt;"",D12&gt;0),Arkusz11!$L$24,"")</f>
        <v/>
      </c>
      <c r="F12" s="38" t="str">
        <f t="shared" si="0"/>
        <v/>
      </c>
    </row>
    <row r="13" spans="1:6" ht="16.5">
      <c r="A13" s="34"/>
      <c r="B13" s="34"/>
      <c r="C13" s="34"/>
      <c r="D13" s="34"/>
      <c r="E13" s="35" t="str">
        <f>IF(AND(D13&lt;&gt;"",D13&gt;0),Arkusz11!$L$24,"")</f>
        <v/>
      </c>
      <c r="F13" s="38" t="str">
        <f t="shared" si="0"/>
        <v/>
      </c>
    </row>
    <row r="14" spans="1:6" ht="16.5">
      <c r="A14" s="34"/>
      <c r="B14" s="34"/>
      <c r="C14" s="34"/>
      <c r="D14" s="34"/>
      <c r="E14" s="35" t="str">
        <f>IF(AND(D14&lt;&gt;"",D14&gt;0),Arkusz11!$L$24,"")</f>
        <v/>
      </c>
      <c r="F14" s="38" t="str">
        <f t="shared" si="0"/>
        <v/>
      </c>
    </row>
    <row r="15" spans="1:6" ht="16.5">
      <c r="A15" s="34"/>
      <c r="B15" s="34"/>
      <c r="C15" s="34"/>
      <c r="D15" s="34"/>
      <c r="E15" s="35" t="str">
        <f>IF(AND(D15&lt;&gt;"",D15&gt;0),Arkusz11!$L$24,"")</f>
        <v/>
      </c>
      <c r="F15" s="38" t="str">
        <f t="shared" si="0"/>
        <v/>
      </c>
    </row>
    <row r="16" spans="1:6" ht="16.5">
      <c r="A16" s="34"/>
      <c r="B16" s="34"/>
      <c r="C16" s="34"/>
      <c r="D16" s="34"/>
      <c r="E16" s="35" t="str">
        <f>IF(AND(D16&lt;&gt;"",D16&gt;0),Arkusz11!$L$24,"")</f>
        <v/>
      </c>
      <c r="F16" s="38" t="str">
        <f t="shared" si="0"/>
        <v/>
      </c>
    </row>
    <row r="17" spans="1:6" ht="16.5">
      <c r="A17" s="34"/>
      <c r="B17" s="34"/>
      <c r="C17" s="34"/>
      <c r="D17" s="34"/>
      <c r="E17" s="35" t="str">
        <f>IF(AND(D17&lt;&gt;"",D17&gt;0),Arkusz11!$L$24,"")</f>
        <v/>
      </c>
      <c r="F17" s="38" t="str">
        <f t="shared" si="0"/>
        <v/>
      </c>
    </row>
    <row r="18" spans="1:6" ht="16.5">
      <c r="A18" s="34"/>
      <c r="B18" s="34"/>
      <c r="C18" s="34"/>
      <c r="D18" s="34"/>
      <c r="E18" s="35" t="str">
        <f>IF(AND(D18&lt;&gt;"",D18&gt;0),Arkusz11!$L$24,"")</f>
        <v/>
      </c>
      <c r="F18" s="38" t="str">
        <f t="shared" si="0"/>
        <v/>
      </c>
    </row>
    <row r="19" spans="1:6" ht="16.5">
      <c r="A19" s="34"/>
      <c r="B19" s="34"/>
      <c r="C19" s="34"/>
      <c r="D19" s="34"/>
      <c r="E19" s="35" t="str">
        <f>IF(AND(D19&lt;&gt;"",D19&gt;0),Arkusz11!$L$24,"")</f>
        <v/>
      </c>
      <c r="F19" s="38" t="str">
        <f t="shared" si="0"/>
        <v/>
      </c>
    </row>
    <row r="20" spans="1:6" ht="16.5">
      <c r="A20" s="34"/>
      <c r="B20" s="34"/>
      <c r="C20" s="34"/>
      <c r="D20" s="34"/>
      <c r="E20" s="35" t="str">
        <f>IF(AND(D20&lt;&gt;"",D20&gt;0),Arkusz11!$L$24,"")</f>
        <v/>
      </c>
      <c r="F20" s="38" t="str">
        <f t="shared" si="0"/>
        <v/>
      </c>
    </row>
    <row r="21" spans="1:6" ht="16.5">
      <c r="A21" s="34"/>
      <c r="B21" s="34"/>
      <c r="C21" s="34"/>
      <c r="D21" s="34"/>
      <c r="E21" s="35" t="str">
        <f>IF(AND(D21&lt;&gt;"",D21&gt;0),Arkusz11!$L$24,"")</f>
        <v/>
      </c>
      <c r="F21" s="38" t="str">
        <f t="shared" si="0"/>
        <v/>
      </c>
    </row>
    <row r="22" spans="1:6" ht="16.5">
      <c r="A22" s="34"/>
      <c r="B22" s="34"/>
      <c r="C22" s="34"/>
      <c r="D22" s="34"/>
      <c r="E22" s="35" t="str">
        <f>IF(AND(D22&lt;&gt;"",D22&gt;0),Arkusz11!$L$24,"")</f>
        <v/>
      </c>
      <c r="F22" s="38" t="str">
        <f t="shared" si="0"/>
        <v/>
      </c>
    </row>
    <row r="23" spans="1:6" ht="16.5">
      <c r="A23" s="34"/>
      <c r="B23" s="34"/>
      <c r="C23" s="34"/>
      <c r="D23" s="34"/>
      <c r="E23" s="35" t="str">
        <f>IF(AND(D23&lt;&gt;"",D23&gt;0),Arkusz11!$L$24,"")</f>
        <v/>
      </c>
      <c r="F23" s="38" t="str">
        <f t="shared" si="0"/>
        <v/>
      </c>
    </row>
    <row r="24" spans="1:6" ht="16.5">
      <c r="A24" s="34"/>
      <c r="B24" s="34"/>
      <c r="C24" s="34"/>
      <c r="D24" s="34"/>
      <c r="E24" s="35" t="str">
        <f>IF(AND(D24&lt;&gt;"",D24&gt;0),Arkusz11!$L$24,"")</f>
        <v/>
      </c>
      <c r="F24" s="38" t="str">
        <f t="shared" si="0"/>
        <v/>
      </c>
    </row>
    <row r="25" spans="1:6" ht="16.5">
      <c r="A25" s="34"/>
      <c r="B25" s="34"/>
      <c r="C25" s="34"/>
      <c r="D25" s="34"/>
      <c r="E25" s="35" t="str">
        <f>IF(AND(D25&lt;&gt;"",D25&gt;0),Arkusz11!$L$24,"")</f>
        <v/>
      </c>
      <c r="F25" s="38" t="str">
        <f t="shared" si="0"/>
        <v/>
      </c>
    </row>
    <row r="26" spans="1:6" ht="16.5">
      <c r="A26" s="34"/>
      <c r="B26" s="34"/>
      <c r="C26" s="34"/>
      <c r="D26" s="34"/>
      <c r="E26" s="35" t="str">
        <f>IF(AND(D26&lt;&gt;"",D26&gt;0),Arkusz11!$L$24,"")</f>
        <v/>
      </c>
      <c r="F26" s="38" t="str">
        <f t="shared" si="0"/>
        <v/>
      </c>
    </row>
    <row r="27" spans="1:6" ht="16.5">
      <c r="A27" s="34"/>
      <c r="B27" s="34"/>
      <c r="C27" s="34"/>
      <c r="D27" s="34"/>
      <c r="E27" s="35" t="str">
        <f>IF(AND(D27&lt;&gt;"",D27&gt;0),Arkusz11!$L$24,"")</f>
        <v/>
      </c>
      <c r="F27" s="38" t="str">
        <f t="shared" si="0"/>
        <v/>
      </c>
    </row>
    <row r="28" spans="1:6" ht="16.5">
      <c r="A28" s="34"/>
      <c r="B28" s="34"/>
      <c r="C28" s="34"/>
      <c r="D28" s="34"/>
      <c r="E28" s="35" t="str">
        <f>IF(AND(D28&lt;&gt;"",D28&gt;0),Arkusz11!$L$24,"")</f>
        <v/>
      </c>
      <c r="F28" s="38" t="str">
        <f t="shared" si="0"/>
        <v/>
      </c>
    </row>
    <row r="29" spans="1:6" ht="16.5">
      <c r="A29" s="34"/>
      <c r="B29" s="34"/>
      <c r="C29" s="34"/>
      <c r="D29" s="34"/>
      <c r="E29" s="35" t="str">
        <f>IF(AND(D29&lt;&gt;"",D29&gt;0),Arkusz11!$L$24,"")</f>
        <v/>
      </c>
      <c r="F29" s="38" t="str">
        <f t="shared" si="0"/>
        <v/>
      </c>
    </row>
    <row r="30" spans="1:6" ht="16.5">
      <c r="A30" s="34"/>
      <c r="B30" s="34"/>
      <c r="C30" s="34"/>
      <c r="D30" s="34"/>
      <c r="E30" s="35" t="str">
        <f>IF(AND(D30&lt;&gt;"",D30&gt;0),Arkusz11!$L$24,"")</f>
        <v/>
      </c>
      <c r="F30" s="38" t="str">
        <f t="shared" si="0"/>
        <v/>
      </c>
    </row>
  </sheetData>
  <sheetProtection password="CE8A" sheet="1" objects="1" scenarios="1" deleteRows="0" sort="0" autoFilter="0"/>
  <dataValidations count="2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Narrow,Pogrubiony"&amp;12Wsparcie językowe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>
      <selection activeCell="C6" sqref="C6"/>
    </sheetView>
  </sheetViews>
  <sheetFormatPr defaultRowHeight="14.25"/>
  <cols>
    <col min="1" max="1" width="28.875" customWidth="1"/>
    <col min="2" max="2" width="10.625" customWidth="1"/>
    <col min="3" max="3" width="44.125" customWidth="1"/>
    <col min="4" max="4" width="17.375" customWidth="1"/>
  </cols>
  <sheetData>
    <row r="1" spans="1:4" s="16" customFormat="1" ht="49.5" customHeight="1">
      <c r="A1" s="10" t="s">
        <v>18</v>
      </c>
      <c r="B1" s="11" t="s">
        <v>32</v>
      </c>
      <c r="C1" s="10" t="s">
        <v>41</v>
      </c>
      <c r="D1" s="10" t="s">
        <v>29</v>
      </c>
    </row>
    <row r="2" spans="1:4" ht="16.5">
      <c r="A2" s="50"/>
      <c r="B2" s="50"/>
      <c r="C2" s="50"/>
      <c r="D2" s="48">
        <f>SUM(D3:D20)</f>
        <v>0</v>
      </c>
    </row>
    <row r="3" spans="1:4" ht="16.5">
      <c r="A3" s="31"/>
      <c r="B3" s="31"/>
      <c r="C3" s="31"/>
      <c r="D3" s="51"/>
    </row>
    <row r="4" spans="1:4" ht="16.5">
      <c r="A4" s="31"/>
      <c r="B4" s="31"/>
      <c r="C4" s="31"/>
      <c r="D4" s="51"/>
    </row>
    <row r="5" spans="1:4" ht="16.5">
      <c r="A5" s="31"/>
      <c r="B5" s="31"/>
      <c r="C5" s="31"/>
      <c r="D5" s="51" t="s">
        <v>16</v>
      </c>
    </row>
    <row r="6" spans="1:4" ht="16.5">
      <c r="A6" s="31"/>
      <c r="B6" s="31"/>
      <c r="C6" s="31"/>
      <c r="D6" s="51" t="s">
        <v>16</v>
      </c>
    </row>
    <row r="7" spans="1:4" ht="16.5">
      <c r="A7" s="31"/>
      <c r="B7" s="31"/>
      <c r="C7" s="31"/>
      <c r="D7" s="51" t="s">
        <v>16</v>
      </c>
    </row>
    <row r="8" spans="1:4" ht="16.5">
      <c r="A8" s="31"/>
      <c r="B8" s="31"/>
      <c r="C8" s="31"/>
      <c r="D8" s="51" t="s">
        <v>16</v>
      </c>
    </row>
    <row r="9" spans="1:4" ht="16.5">
      <c r="A9" s="31"/>
      <c r="B9" s="31"/>
      <c r="C9" s="31"/>
      <c r="D9" s="51"/>
    </row>
    <row r="10" spans="1:4" ht="16.5">
      <c r="A10" s="31"/>
      <c r="B10" s="31"/>
      <c r="C10" s="31"/>
      <c r="D10" s="51"/>
    </row>
    <row r="11" spans="1:4" ht="16.5">
      <c r="A11" s="31"/>
      <c r="B11" s="31"/>
      <c r="C11" s="31"/>
      <c r="D11" s="51"/>
    </row>
    <row r="12" spans="1:4" ht="16.5">
      <c r="A12" s="31"/>
      <c r="B12" s="31"/>
      <c r="C12" s="31"/>
      <c r="D12" s="51"/>
    </row>
    <row r="13" spans="1:4" ht="16.5">
      <c r="A13" s="31"/>
      <c r="B13" s="31"/>
      <c r="C13" s="31"/>
      <c r="D13" s="51"/>
    </row>
    <row r="14" spans="1:4" ht="16.5">
      <c r="A14" s="31"/>
      <c r="B14" s="31"/>
      <c r="C14" s="31"/>
      <c r="D14" s="51"/>
    </row>
    <row r="15" spans="1:4" ht="16.5">
      <c r="A15" s="31"/>
      <c r="B15" s="31"/>
      <c r="C15" s="31"/>
      <c r="D15" s="51"/>
    </row>
    <row r="16" spans="1:4" ht="16.5">
      <c r="A16" s="31"/>
      <c r="B16" s="31"/>
      <c r="C16" s="31"/>
      <c r="D16" s="51"/>
    </row>
    <row r="17" spans="1:4" ht="16.5">
      <c r="A17" s="31"/>
      <c r="B17" s="31"/>
      <c r="C17" s="31"/>
      <c r="D17" s="51"/>
    </row>
    <row r="18" spans="1:4" ht="16.5">
      <c r="A18" s="31"/>
      <c r="B18" s="31"/>
      <c r="C18" s="31"/>
      <c r="D18" s="51"/>
    </row>
    <row r="19" spans="1:4" ht="16.5">
      <c r="A19" s="31"/>
      <c r="B19" s="31"/>
      <c r="C19" s="31"/>
      <c r="D19" s="51"/>
    </row>
    <row r="20" spans="1:4" ht="16.5">
      <c r="A20" s="31"/>
      <c r="B20" s="31"/>
      <c r="C20" s="31"/>
      <c r="D20" s="51"/>
    </row>
  </sheetData>
  <sheetProtection password="CE8A" sheet="1" objects="1" scenarios="1" deleteRows="0" sort="0" autoFilter="0"/>
  <dataValidations count="1">
    <dataValidation type="list" allowBlank="1" showInputMessage="1" showErrorMessage="1" sqref="A3:A2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118" orientation="landscape" r:id="rId1"/>
  <headerFooter>
    <oddHeader>&amp;L&amp;"Arial Narrow,Pogrubiony"&amp;12Wsparcie uczestników ze specjalnymi potrzebami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B6" sqref="B6"/>
    </sheetView>
  </sheetViews>
  <sheetFormatPr defaultRowHeight="14.25"/>
  <cols>
    <col min="1" max="1" width="24.25" customWidth="1"/>
    <col min="2" max="2" width="37.875" customWidth="1"/>
    <col min="3" max="3" width="16.125" customWidth="1"/>
  </cols>
  <sheetData>
    <row r="1" spans="1:3" s="16" customFormat="1" ht="49.5" customHeight="1">
      <c r="A1" s="10" t="s">
        <v>18</v>
      </c>
      <c r="B1" s="10" t="s">
        <v>41</v>
      </c>
      <c r="C1" s="10" t="s">
        <v>29</v>
      </c>
    </row>
    <row r="2" spans="1:3" ht="16.5">
      <c r="A2" s="50"/>
      <c r="B2" s="50"/>
      <c r="C2" s="48">
        <f>SUM(C3:C13)</f>
        <v>0</v>
      </c>
    </row>
    <row r="3" spans="1:3" ht="16.5">
      <c r="A3" s="31"/>
      <c r="B3" s="31"/>
      <c r="C3" s="32"/>
    </row>
    <row r="4" spans="1:3" ht="16.5">
      <c r="A4" s="31"/>
      <c r="B4" s="31"/>
      <c r="C4" s="32"/>
    </row>
    <row r="5" spans="1:3" ht="16.5">
      <c r="A5" s="31"/>
      <c r="B5" s="31"/>
      <c r="C5" s="32"/>
    </row>
    <row r="6" spans="1:3" ht="16.5">
      <c r="A6" s="31"/>
      <c r="B6" s="31"/>
      <c r="C6" s="32"/>
    </row>
    <row r="7" spans="1:3" ht="16.5">
      <c r="A7" s="31"/>
      <c r="B7" s="31"/>
      <c r="C7" s="32"/>
    </row>
    <row r="8" spans="1:3" ht="16.5">
      <c r="A8" s="31"/>
      <c r="B8" s="31"/>
      <c r="C8" s="32"/>
    </row>
    <row r="9" spans="1:3" ht="16.5">
      <c r="A9" s="31"/>
      <c r="B9" s="31"/>
      <c r="C9" s="32" t="s">
        <v>16</v>
      </c>
    </row>
    <row r="10" spans="1:3" ht="16.5">
      <c r="A10" s="31"/>
      <c r="B10" s="31"/>
      <c r="C10" s="32" t="s">
        <v>16</v>
      </c>
    </row>
    <row r="11" spans="1:3" ht="16.5">
      <c r="A11" s="31"/>
      <c r="B11" s="31"/>
      <c r="C11" s="32" t="s">
        <v>16</v>
      </c>
    </row>
    <row r="12" spans="1:3" ht="16.5">
      <c r="A12" s="31"/>
      <c r="B12" s="31"/>
      <c r="C12" s="32"/>
    </row>
    <row r="13" spans="1:3" ht="16.5">
      <c r="A13" s="31"/>
      <c r="B13" s="31"/>
      <c r="C13" s="32"/>
    </row>
  </sheetData>
  <sheetProtection password="CE8A" sheet="1" objects="1" scenarios="1" deleteRows="0" sort="0" autoFilter="0"/>
  <dataValidations count="1">
    <dataValidation type="list" allowBlank="1" showInputMessage="1" showErrorMessage="1" sqref="A3:A13">
      <formula1>konsorcjum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D1" workbookViewId="0">
      <selection activeCell="L24" sqref="L24"/>
    </sheetView>
  </sheetViews>
  <sheetFormatPr defaultRowHeight="14.25"/>
  <cols>
    <col min="1" max="1" width="14.25" customWidth="1"/>
    <col min="17" max="17" width="47.25" customWidth="1"/>
  </cols>
  <sheetData>
    <row r="1" spans="1:24">
      <c r="A1" t="s">
        <v>42</v>
      </c>
      <c r="D1" t="s">
        <v>83</v>
      </c>
      <c r="E1" t="s">
        <v>83</v>
      </c>
      <c r="F1" t="s">
        <v>137</v>
      </c>
      <c r="G1" t="s">
        <v>137</v>
      </c>
      <c r="H1" t="s">
        <v>35</v>
      </c>
      <c r="N1" t="s">
        <v>94</v>
      </c>
    </row>
    <row r="2" spans="1:24">
      <c r="A2" t="s">
        <v>43</v>
      </c>
      <c r="B2">
        <v>500</v>
      </c>
      <c r="D2" t="s">
        <v>80</v>
      </c>
      <c r="E2" t="s">
        <v>84</v>
      </c>
      <c r="F2" t="s">
        <v>80</v>
      </c>
      <c r="G2" t="s">
        <v>84</v>
      </c>
      <c r="H2" t="s">
        <v>87</v>
      </c>
      <c r="N2" t="s">
        <v>93</v>
      </c>
      <c r="Q2" t="s">
        <v>97</v>
      </c>
      <c r="R2">
        <v>2</v>
      </c>
      <c r="T2" t="s">
        <v>112</v>
      </c>
    </row>
    <row r="3" spans="1:24">
      <c r="A3" t="s">
        <v>44</v>
      </c>
      <c r="B3">
        <v>250</v>
      </c>
      <c r="D3" t="s">
        <v>81</v>
      </c>
      <c r="E3">
        <v>575</v>
      </c>
      <c r="F3" t="s">
        <v>138</v>
      </c>
      <c r="G3">
        <v>20</v>
      </c>
      <c r="H3" t="s">
        <v>88</v>
      </c>
      <c r="N3" t="s">
        <v>95</v>
      </c>
      <c r="O3">
        <v>100</v>
      </c>
      <c r="Q3" t="s">
        <v>98</v>
      </c>
      <c r="R3">
        <v>2</v>
      </c>
      <c r="T3" t="s">
        <v>114</v>
      </c>
    </row>
    <row r="4" spans="1:24">
      <c r="D4" t="s">
        <v>82</v>
      </c>
      <c r="E4">
        <v>760</v>
      </c>
      <c r="F4" t="s">
        <v>139</v>
      </c>
      <c r="G4">
        <v>180</v>
      </c>
      <c r="H4" t="s">
        <v>89</v>
      </c>
      <c r="N4" t="s">
        <v>96</v>
      </c>
      <c r="O4">
        <v>200</v>
      </c>
      <c r="Q4" t="s">
        <v>99</v>
      </c>
      <c r="R4">
        <v>1</v>
      </c>
      <c r="T4" t="s">
        <v>115</v>
      </c>
      <c r="U4">
        <v>106</v>
      </c>
    </row>
    <row r="5" spans="1:24">
      <c r="F5" t="s">
        <v>140</v>
      </c>
      <c r="G5">
        <v>275</v>
      </c>
      <c r="H5" t="s">
        <v>90</v>
      </c>
      <c r="Q5" t="s">
        <v>100</v>
      </c>
      <c r="R5">
        <v>2</v>
      </c>
      <c r="T5" t="s">
        <v>116</v>
      </c>
      <c r="U5">
        <v>74</v>
      </c>
    </row>
    <row r="6" spans="1:24">
      <c r="A6" t="s">
        <v>45</v>
      </c>
      <c r="F6" t="s">
        <v>141</v>
      </c>
      <c r="G6">
        <v>360</v>
      </c>
      <c r="H6" t="s">
        <v>91</v>
      </c>
      <c r="Q6" t="s">
        <v>101</v>
      </c>
      <c r="R6">
        <v>1</v>
      </c>
    </row>
    <row r="7" spans="1:24">
      <c r="A7" t="s">
        <v>46</v>
      </c>
      <c r="F7" t="s">
        <v>142</v>
      </c>
      <c r="G7">
        <v>530</v>
      </c>
      <c r="Q7" t="s">
        <v>102</v>
      </c>
      <c r="R7">
        <v>2</v>
      </c>
      <c r="T7" t="s">
        <v>117</v>
      </c>
    </row>
    <row r="8" spans="1:24">
      <c r="A8" t="s">
        <v>47</v>
      </c>
      <c r="F8" t="s">
        <v>143</v>
      </c>
      <c r="G8">
        <v>820</v>
      </c>
      <c r="Q8" t="s">
        <v>103</v>
      </c>
      <c r="R8">
        <v>1</v>
      </c>
      <c r="T8" t="s">
        <v>115</v>
      </c>
      <c r="U8">
        <v>58</v>
      </c>
    </row>
    <row r="9" spans="1:24">
      <c r="A9" t="s">
        <v>48</v>
      </c>
      <c r="F9" t="s">
        <v>144</v>
      </c>
      <c r="G9">
        <v>1500</v>
      </c>
      <c r="Q9" t="s">
        <v>104</v>
      </c>
      <c r="R9">
        <v>2</v>
      </c>
      <c r="T9" t="s">
        <v>116</v>
      </c>
      <c r="U9">
        <v>42</v>
      </c>
    </row>
    <row r="10" spans="1:24">
      <c r="A10" t="s">
        <v>49</v>
      </c>
      <c r="Q10" t="s">
        <v>105</v>
      </c>
      <c r="R10">
        <v>1</v>
      </c>
    </row>
    <row r="11" spans="1:24">
      <c r="A11" t="s">
        <v>50</v>
      </c>
      <c r="Q11" t="s">
        <v>106</v>
      </c>
      <c r="R11">
        <v>1</v>
      </c>
    </row>
    <row r="12" spans="1:24">
      <c r="A12" t="s">
        <v>51</v>
      </c>
      <c r="D12" t="s">
        <v>35</v>
      </c>
      <c r="Q12" t="s">
        <v>107</v>
      </c>
      <c r="R12">
        <v>2</v>
      </c>
    </row>
    <row r="13" spans="1:24">
      <c r="A13" t="s">
        <v>52</v>
      </c>
      <c r="D13" t="s">
        <v>93</v>
      </c>
      <c r="E13">
        <v>2</v>
      </c>
      <c r="F13">
        <v>3</v>
      </c>
      <c r="G13">
        <v>4</v>
      </c>
      <c r="H13">
        <v>5</v>
      </c>
      <c r="K13" t="s">
        <v>112</v>
      </c>
      <c r="Q13" t="s">
        <v>108</v>
      </c>
      <c r="R13">
        <v>1</v>
      </c>
    </row>
    <row r="14" spans="1:24">
      <c r="A14" t="s">
        <v>53</v>
      </c>
      <c r="D14" t="s">
        <v>45</v>
      </c>
      <c r="E14">
        <v>294</v>
      </c>
      <c r="F14">
        <v>241</v>
      </c>
      <c r="G14">
        <v>190</v>
      </c>
      <c r="H14">
        <v>157</v>
      </c>
      <c r="K14" t="s">
        <v>114</v>
      </c>
      <c r="Q14" t="s">
        <v>111</v>
      </c>
      <c r="R14">
        <v>1</v>
      </c>
    </row>
    <row r="15" spans="1:24">
      <c r="A15" t="s">
        <v>54</v>
      </c>
      <c r="D15" t="s">
        <v>46</v>
      </c>
      <c r="E15">
        <v>280</v>
      </c>
      <c r="F15">
        <v>214</v>
      </c>
      <c r="G15">
        <v>162</v>
      </c>
      <c r="H15">
        <v>131</v>
      </c>
      <c r="K15" t="s">
        <v>115</v>
      </c>
      <c r="L15">
        <v>106</v>
      </c>
      <c r="Q15" t="s">
        <v>97</v>
      </c>
      <c r="R15">
        <v>1</v>
      </c>
      <c r="T15" t="s">
        <v>112</v>
      </c>
    </row>
    <row r="16" spans="1:24">
      <c r="A16" t="s">
        <v>55</v>
      </c>
      <c r="D16" t="s">
        <v>47</v>
      </c>
      <c r="E16">
        <v>88</v>
      </c>
      <c r="F16">
        <v>74</v>
      </c>
      <c r="G16">
        <v>55</v>
      </c>
      <c r="H16">
        <v>39</v>
      </c>
      <c r="K16" t="s">
        <v>116</v>
      </c>
      <c r="L16">
        <v>74</v>
      </c>
      <c r="Q16" t="s">
        <v>132</v>
      </c>
      <c r="R16">
        <v>1</v>
      </c>
      <c r="T16" t="s">
        <v>120</v>
      </c>
      <c r="U16">
        <v>2</v>
      </c>
      <c r="V16">
        <v>3</v>
      </c>
      <c r="W16">
        <v>4</v>
      </c>
      <c r="X16">
        <v>5</v>
      </c>
    </row>
    <row r="17" spans="1:24">
      <c r="A17" t="s">
        <v>56</v>
      </c>
      <c r="D17" t="s">
        <v>48</v>
      </c>
      <c r="E17">
        <v>88</v>
      </c>
      <c r="F17">
        <v>74</v>
      </c>
      <c r="G17">
        <v>55</v>
      </c>
      <c r="H17">
        <v>39</v>
      </c>
      <c r="T17" t="s">
        <v>45</v>
      </c>
      <c r="U17">
        <v>105</v>
      </c>
      <c r="V17">
        <v>74</v>
      </c>
      <c r="W17">
        <v>53</v>
      </c>
      <c r="X17">
        <v>115</v>
      </c>
    </row>
    <row r="18" spans="1:24">
      <c r="A18" t="s">
        <v>57</v>
      </c>
      <c r="D18" t="s">
        <v>49</v>
      </c>
      <c r="E18">
        <v>164</v>
      </c>
      <c r="F18">
        <v>137</v>
      </c>
      <c r="G18">
        <v>102</v>
      </c>
      <c r="H18">
        <v>78</v>
      </c>
      <c r="K18" t="s">
        <v>117</v>
      </c>
      <c r="T18" t="s">
        <v>46</v>
      </c>
      <c r="U18">
        <v>105</v>
      </c>
      <c r="V18">
        <v>74</v>
      </c>
      <c r="W18">
        <v>53</v>
      </c>
      <c r="X18">
        <v>110</v>
      </c>
    </row>
    <row r="19" spans="1:24">
      <c r="A19" t="s">
        <v>58</v>
      </c>
      <c r="D19" t="s">
        <v>50</v>
      </c>
      <c r="E19">
        <v>164</v>
      </c>
      <c r="F19">
        <v>137</v>
      </c>
      <c r="G19">
        <v>102</v>
      </c>
      <c r="H19">
        <v>78</v>
      </c>
      <c r="K19" t="s">
        <v>115</v>
      </c>
      <c r="L19">
        <v>58</v>
      </c>
      <c r="Q19" t="s">
        <v>109</v>
      </c>
      <c r="R19">
        <v>3</v>
      </c>
      <c r="T19" t="s">
        <v>47</v>
      </c>
      <c r="U19">
        <v>105</v>
      </c>
      <c r="V19">
        <v>74</v>
      </c>
      <c r="W19">
        <v>53</v>
      </c>
      <c r="X19">
        <v>70</v>
      </c>
    </row>
    <row r="20" spans="1:24">
      <c r="A20" t="s">
        <v>59</v>
      </c>
      <c r="D20" t="s">
        <v>51</v>
      </c>
      <c r="E20">
        <v>294</v>
      </c>
      <c r="F20">
        <v>241</v>
      </c>
      <c r="G20">
        <v>190</v>
      </c>
      <c r="H20">
        <v>157</v>
      </c>
      <c r="K20" t="s">
        <v>116</v>
      </c>
      <c r="L20">
        <v>42</v>
      </c>
      <c r="Q20" t="s">
        <v>110</v>
      </c>
      <c r="R20">
        <v>3</v>
      </c>
      <c r="T20" t="s">
        <v>48</v>
      </c>
      <c r="U20">
        <v>75</v>
      </c>
      <c r="V20">
        <v>53</v>
      </c>
      <c r="W20">
        <v>38</v>
      </c>
      <c r="X20">
        <v>90</v>
      </c>
    </row>
    <row r="21" spans="1:24">
      <c r="A21" t="s">
        <v>60</v>
      </c>
      <c r="D21" t="s">
        <v>52</v>
      </c>
      <c r="E21">
        <v>88</v>
      </c>
      <c r="F21">
        <v>74</v>
      </c>
      <c r="G21">
        <v>55</v>
      </c>
      <c r="H21">
        <v>39</v>
      </c>
      <c r="R21">
        <v>4</v>
      </c>
      <c r="T21" t="s">
        <v>49</v>
      </c>
      <c r="U21">
        <v>105</v>
      </c>
      <c r="V21">
        <v>74</v>
      </c>
      <c r="W21">
        <v>53</v>
      </c>
      <c r="X21">
        <v>110</v>
      </c>
    </row>
    <row r="22" spans="1:24">
      <c r="A22" t="s">
        <v>61</v>
      </c>
      <c r="D22" t="s">
        <v>53</v>
      </c>
      <c r="E22">
        <v>280</v>
      </c>
      <c r="F22">
        <v>214</v>
      </c>
      <c r="G22">
        <v>162</v>
      </c>
      <c r="H22">
        <v>131</v>
      </c>
      <c r="T22" t="s">
        <v>50</v>
      </c>
      <c r="U22">
        <v>105</v>
      </c>
      <c r="V22">
        <v>74</v>
      </c>
      <c r="W22">
        <v>53</v>
      </c>
      <c r="X22">
        <v>90</v>
      </c>
    </row>
    <row r="23" spans="1:24">
      <c r="A23" t="s">
        <v>62</v>
      </c>
      <c r="D23" t="s">
        <v>54</v>
      </c>
      <c r="E23">
        <v>280</v>
      </c>
      <c r="F23">
        <v>214</v>
      </c>
      <c r="G23">
        <v>162</v>
      </c>
      <c r="H23">
        <v>131</v>
      </c>
      <c r="T23" t="s">
        <v>51</v>
      </c>
      <c r="U23">
        <v>120</v>
      </c>
      <c r="V23">
        <v>84</v>
      </c>
      <c r="W23">
        <v>60</v>
      </c>
      <c r="X23">
        <v>145</v>
      </c>
    </row>
    <row r="24" spans="1:24">
      <c r="A24" t="s">
        <v>63</v>
      </c>
      <c r="D24" t="s">
        <v>55</v>
      </c>
      <c r="E24">
        <v>164</v>
      </c>
      <c r="F24">
        <v>137</v>
      </c>
      <c r="G24">
        <v>102</v>
      </c>
      <c r="H24">
        <v>78</v>
      </c>
      <c r="K24" t="s">
        <v>7</v>
      </c>
      <c r="L24">
        <v>150</v>
      </c>
      <c r="T24" t="s">
        <v>52</v>
      </c>
      <c r="U24">
        <v>75</v>
      </c>
      <c r="V24">
        <v>53</v>
      </c>
      <c r="W24">
        <v>38</v>
      </c>
      <c r="X24">
        <v>85</v>
      </c>
    </row>
    <row r="25" spans="1:24">
      <c r="A25" t="s">
        <v>64</v>
      </c>
      <c r="D25" t="s">
        <v>56</v>
      </c>
      <c r="E25">
        <v>164</v>
      </c>
      <c r="F25">
        <v>137</v>
      </c>
      <c r="G25">
        <v>102</v>
      </c>
      <c r="H25">
        <v>78</v>
      </c>
      <c r="T25" t="s">
        <v>53</v>
      </c>
      <c r="U25">
        <v>105</v>
      </c>
      <c r="V25">
        <v>74</v>
      </c>
      <c r="W25">
        <v>53</v>
      </c>
      <c r="X25">
        <v>125</v>
      </c>
    </row>
    <row r="26" spans="1:24">
      <c r="A26" t="s">
        <v>65</v>
      </c>
      <c r="D26" t="s">
        <v>57</v>
      </c>
      <c r="E26">
        <v>294</v>
      </c>
      <c r="F26">
        <v>241</v>
      </c>
      <c r="G26">
        <v>190</v>
      </c>
      <c r="H26">
        <v>157</v>
      </c>
      <c r="T26" t="s">
        <v>54</v>
      </c>
      <c r="U26">
        <v>105</v>
      </c>
      <c r="V26">
        <v>74</v>
      </c>
      <c r="W26">
        <v>53</v>
      </c>
      <c r="X26">
        <v>115</v>
      </c>
    </row>
    <row r="27" spans="1:24">
      <c r="A27" t="s">
        <v>66</v>
      </c>
      <c r="D27" t="s">
        <v>58</v>
      </c>
      <c r="E27">
        <v>294</v>
      </c>
      <c r="F27">
        <v>241</v>
      </c>
      <c r="G27">
        <v>190</v>
      </c>
      <c r="H27">
        <v>157</v>
      </c>
      <c r="T27" t="s">
        <v>66</v>
      </c>
      <c r="U27">
        <v>90</v>
      </c>
      <c r="V27">
        <v>63</v>
      </c>
      <c r="W27">
        <v>45</v>
      </c>
      <c r="X27">
        <v>110</v>
      </c>
    </row>
    <row r="28" spans="1:24">
      <c r="A28" t="s">
        <v>67</v>
      </c>
      <c r="D28" t="s">
        <v>59</v>
      </c>
      <c r="E28">
        <v>280</v>
      </c>
      <c r="F28">
        <v>214</v>
      </c>
      <c r="G28">
        <v>162</v>
      </c>
      <c r="H28">
        <v>131</v>
      </c>
      <c r="T28" t="s">
        <v>55</v>
      </c>
      <c r="U28">
        <v>105</v>
      </c>
      <c r="V28">
        <v>74</v>
      </c>
      <c r="W28">
        <v>53</v>
      </c>
      <c r="X28">
        <v>100</v>
      </c>
    </row>
    <row r="29" spans="1:24">
      <c r="A29" t="s">
        <v>68</v>
      </c>
      <c r="D29" t="s">
        <v>60</v>
      </c>
      <c r="E29">
        <v>294</v>
      </c>
      <c r="F29">
        <v>241</v>
      </c>
      <c r="G29">
        <v>190</v>
      </c>
      <c r="H29">
        <v>157</v>
      </c>
      <c r="T29" t="s">
        <v>76</v>
      </c>
      <c r="U29">
        <v>105</v>
      </c>
      <c r="V29">
        <v>74</v>
      </c>
      <c r="W29">
        <v>53</v>
      </c>
      <c r="X29">
        <v>90</v>
      </c>
    </row>
    <row r="30" spans="1:24">
      <c r="A30" t="s">
        <v>69</v>
      </c>
      <c r="D30" t="s">
        <v>61</v>
      </c>
      <c r="E30">
        <v>88</v>
      </c>
      <c r="F30">
        <v>74</v>
      </c>
      <c r="G30">
        <v>55</v>
      </c>
      <c r="H30">
        <v>39</v>
      </c>
      <c r="T30" t="s">
        <v>59</v>
      </c>
      <c r="U30">
        <v>105</v>
      </c>
      <c r="V30">
        <v>74</v>
      </c>
      <c r="W30">
        <v>53</v>
      </c>
      <c r="X30">
        <v>135</v>
      </c>
    </row>
    <row r="31" spans="1:24">
      <c r="A31" t="s">
        <v>70</v>
      </c>
      <c r="D31" t="s">
        <v>62</v>
      </c>
      <c r="E31">
        <v>294</v>
      </c>
      <c r="F31">
        <v>241</v>
      </c>
      <c r="G31">
        <v>190</v>
      </c>
      <c r="H31">
        <v>157</v>
      </c>
      <c r="T31" t="s">
        <v>58</v>
      </c>
      <c r="U31">
        <v>120</v>
      </c>
      <c r="V31">
        <v>84</v>
      </c>
      <c r="W31">
        <v>60</v>
      </c>
      <c r="X31">
        <v>125</v>
      </c>
    </row>
    <row r="32" spans="1:24">
      <c r="A32" t="s">
        <v>71</v>
      </c>
      <c r="D32" t="s">
        <v>63</v>
      </c>
      <c r="E32">
        <v>88</v>
      </c>
      <c r="F32">
        <v>74</v>
      </c>
      <c r="G32">
        <v>55</v>
      </c>
      <c r="H32">
        <v>39</v>
      </c>
      <c r="T32" t="s">
        <v>78</v>
      </c>
      <c r="U32">
        <v>105</v>
      </c>
      <c r="V32">
        <v>74</v>
      </c>
      <c r="W32">
        <v>53</v>
      </c>
      <c r="X32">
        <v>115</v>
      </c>
    </row>
    <row r="33" spans="1:24">
      <c r="A33" t="s">
        <v>72</v>
      </c>
      <c r="D33" t="s">
        <v>64</v>
      </c>
      <c r="E33">
        <v>88</v>
      </c>
      <c r="F33">
        <v>74</v>
      </c>
      <c r="G33">
        <v>55</v>
      </c>
      <c r="H33">
        <v>39</v>
      </c>
      <c r="T33" t="s">
        <v>63</v>
      </c>
      <c r="U33">
        <v>90</v>
      </c>
      <c r="V33">
        <v>63</v>
      </c>
      <c r="W33">
        <v>45</v>
      </c>
      <c r="X33">
        <v>80</v>
      </c>
    </row>
    <row r="34" spans="1:24">
      <c r="A34" t="s">
        <v>73</v>
      </c>
      <c r="D34" t="s">
        <v>65</v>
      </c>
      <c r="E34">
        <v>164</v>
      </c>
      <c r="F34">
        <v>137</v>
      </c>
      <c r="G34">
        <v>102</v>
      </c>
      <c r="H34">
        <v>78</v>
      </c>
      <c r="T34" t="s">
        <v>121</v>
      </c>
      <c r="U34">
        <v>105</v>
      </c>
      <c r="V34">
        <v>74</v>
      </c>
      <c r="W34">
        <v>53</v>
      </c>
      <c r="X34">
        <v>120</v>
      </c>
    </row>
    <row r="35" spans="1:24">
      <c r="A35" t="s">
        <v>74</v>
      </c>
      <c r="D35" t="s">
        <v>66</v>
      </c>
      <c r="E35">
        <v>280</v>
      </c>
      <c r="F35">
        <v>214</v>
      </c>
      <c r="G35">
        <v>162</v>
      </c>
      <c r="H35">
        <v>131</v>
      </c>
      <c r="T35" t="s">
        <v>61</v>
      </c>
      <c r="U35">
        <v>75</v>
      </c>
      <c r="V35">
        <v>53</v>
      </c>
      <c r="W35">
        <v>38</v>
      </c>
      <c r="X35">
        <v>80</v>
      </c>
    </row>
    <row r="36" spans="1:24">
      <c r="A36" t="s">
        <v>75</v>
      </c>
      <c r="D36" t="s">
        <v>67</v>
      </c>
      <c r="E36">
        <v>294</v>
      </c>
      <c r="F36">
        <v>241</v>
      </c>
      <c r="G36">
        <v>190</v>
      </c>
      <c r="H36">
        <v>157</v>
      </c>
      <c r="T36" t="s">
        <v>62</v>
      </c>
      <c r="U36">
        <v>105</v>
      </c>
      <c r="V36">
        <v>74</v>
      </c>
      <c r="W36">
        <v>53</v>
      </c>
      <c r="X36">
        <v>110</v>
      </c>
    </row>
    <row r="37" spans="1:24">
      <c r="A37" t="s">
        <v>76</v>
      </c>
      <c r="D37" t="s">
        <v>68</v>
      </c>
      <c r="E37">
        <v>88</v>
      </c>
      <c r="F37">
        <v>74</v>
      </c>
      <c r="G37">
        <v>55</v>
      </c>
      <c r="H37">
        <v>39</v>
      </c>
      <c r="T37" t="s">
        <v>64</v>
      </c>
      <c r="U37">
        <v>90</v>
      </c>
      <c r="V37">
        <v>63</v>
      </c>
      <c r="W37">
        <v>45</v>
      </c>
      <c r="X37">
        <v>60</v>
      </c>
    </row>
    <row r="38" spans="1:24">
      <c r="A38" t="s">
        <v>77</v>
      </c>
      <c r="D38" t="s">
        <v>69</v>
      </c>
      <c r="E38">
        <v>164</v>
      </c>
      <c r="F38">
        <v>137</v>
      </c>
      <c r="G38">
        <v>102</v>
      </c>
      <c r="H38">
        <v>78</v>
      </c>
      <c r="T38" t="s">
        <v>65</v>
      </c>
      <c r="U38">
        <v>90</v>
      </c>
      <c r="V38">
        <v>63</v>
      </c>
      <c r="W38">
        <v>45</v>
      </c>
      <c r="X38">
        <v>110</v>
      </c>
    </row>
    <row r="39" spans="1:24">
      <c r="A39" t="s">
        <v>78</v>
      </c>
      <c r="D39" t="s">
        <v>70</v>
      </c>
      <c r="E39">
        <v>88</v>
      </c>
      <c r="F39">
        <v>74</v>
      </c>
      <c r="G39">
        <v>55</v>
      </c>
      <c r="H39">
        <v>39</v>
      </c>
      <c r="T39" t="s">
        <v>57</v>
      </c>
      <c r="U39">
        <v>120</v>
      </c>
      <c r="V39">
        <v>84</v>
      </c>
      <c r="W39">
        <v>60</v>
      </c>
      <c r="X39">
        <v>110</v>
      </c>
    </row>
    <row r="40" spans="1:24">
      <c r="A40" t="s">
        <v>133</v>
      </c>
      <c r="D40" t="s">
        <v>71</v>
      </c>
      <c r="E40">
        <v>88</v>
      </c>
      <c r="F40">
        <v>74</v>
      </c>
      <c r="G40">
        <v>55</v>
      </c>
      <c r="H40">
        <v>39</v>
      </c>
      <c r="T40" t="s">
        <v>67</v>
      </c>
      <c r="U40">
        <v>105</v>
      </c>
      <c r="V40">
        <v>74</v>
      </c>
      <c r="W40">
        <v>53</v>
      </c>
      <c r="X40">
        <v>135</v>
      </c>
    </row>
    <row r="41" spans="1:24">
      <c r="A41" t="s">
        <v>134</v>
      </c>
      <c r="D41" t="s">
        <v>72</v>
      </c>
      <c r="E41">
        <v>164</v>
      </c>
      <c r="F41">
        <v>137</v>
      </c>
      <c r="G41">
        <v>102</v>
      </c>
      <c r="H41">
        <v>78</v>
      </c>
      <c r="T41" t="s">
        <v>68</v>
      </c>
      <c r="U41">
        <v>105</v>
      </c>
      <c r="V41">
        <v>74</v>
      </c>
      <c r="W41">
        <v>53</v>
      </c>
      <c r="X41">
        <v>85</v>
      </c>
    </row>
    <row r="42" spans="1:24">
      <c r="A42" t="s">
        <v>135</v>
      </c>
      <c r="D42" t="s">
        <v>73</v>
      </c>
      <c r="E42">
        <v>294</v>
      </c>
      <c r="F42">
        <v>241</v>
      </c>
      <c r="G42">
        <v>190</v>
      </c>
      <c r="H42">
        <v>157</v>
      </c>
      <c r="T42" t="s">
        <v>69</v>
      </c>
      <c r="U42">
        <v>90</v>
      </c>
      <c r="V42">
        <v>63</v>
      </c>
      <c r="W42">
        <v>45</v>
      </c>
      <c r="X42">
        <v>100</v>
      </c>
    </row>
    <row r="43" spans="1:24">
      <c r="A43" t="s">
        <v>136</v>
      </c>
      <c r="D43" t="s">
        <v>74</v>
      </c>
      <c r="E43">
        <v>294</v>
      </c>
      <c r="F43">
        <v>241</v>
      </c>
      <c r="G43">
        <v>190</v>
      </c>
      <c r="H43">
        <v>157</v>
      </c>
      <c r="T43" t="s">
        <v>70</v>
      </c>
      <c r="U43">
        <v>105</v>
      </c>
      <c r="V43">
        <v>74</v>
      </c>
      <c r="W43">
        <v>53</v>
      </c>
      <c r="X43">
        <v>60</v>
      </c>
    </row>
    <row r="44" spans="1:24">
      <c r="D44" t="s">
        <v>75</v>
      </c>
      <c r="E44">
        <v>88</v>
      </c>
      <c r="F44">
        <v>74</v>
      </c>
      <c r="G44">
        <v>55</v>
      </c>
      <c r="H44">
        <v>39</v>
      </c>
      <c r="T44" t="s">
        <v>71</v>
      </c>
      <c r="U44">
        <v>90</v>
      </c>
      <c r="V44">
        <v>63</v>
      </c>
      <c r="W44">
        <v>45</v>
      </c>
      <c r="X44">
        <v>95</v>
      </c>
    </row>
    <row r="45" spans="1:24">
      <c r="D45" t="s">
        <v>76</v>
      </c>
      <c r="E45">
        <v>88</v>
      </c>
      <c r="F45">
        <v>74</v>
      </c>
      <c r="G45">
        <v>55</v>
      </c>
      <c r="H45">
        <v>39</v>
      </c>
      <c r="T45" t="s">
        <v>72</v>
      </c>
      <c r="U45">
        <v>75</v>
      </c>
      <c r="V45">
        <v>53</v>
      </c>
      <c r="W45">
        <v>38</v>
      </c>
      <c r="X45">
        <v>85</v>
      </c>
    </row>
    <row r="46" spans="1:24">
      <c r="D46" t="s">
        <v>77</v>
      </c>
      <c r="E46">
        <v>280</v>
      </c>
      <c r="F46">
        <v>214</v>
      </c>
      <c r="G46">
        <v>162</v>
      </c>
      <c r="H46">
        <v>131</v>
      </c>
      <c r="T46" t="s">
        <v>56</v>
      </c>
      <c r="U46">
        <v>90</v>
      </c>
      <c r="V46">
        <v>63</v>
      </c>
      <c r="W46">
        <v>45</v>
      </c>
      <c r="X46">
        <v>105</v>
      </c>
    </row>
    <row r="47" spans="1:24">
      <c r="D47" t="s">
        <v>78</v>
      </c>
      <c r="E47">
        <v>280</v>
      </c>
      <c r="F47">
        <v>214</v>
      </c>
      <c r="G47">
        <v>162</v>
      </c>
      <c r="H47">
        <v>131</v>
      </c>
      <c r="T47" t="s">
        <v>74</v>
      </c>
      <c r="U47">
        <v>120</v>
      </c>
      <c r="V47">
        <v>84</v>
      </c>
      <c r="W47">
        <v>60</v>
      </c>
      <c r="X47">
        <v>115</v>
      </c>
    </row>
    <row r="48" spans="1:24">
      <c r="D48" t="s">
        <v>133</v>
      </c>
      <c r="E48">
        <v>88</v>
      </c>
      <c r="F48">
        <v>74</v>
      </c>
      <c r="G48">
        <v>55</v>
      </c>
      <c r="H48">
        <v>39</v>
      </c>
      <c r="T48" t="s">
        <v>73</v>
      </c>
      <c r="U48">
        <v>105</v>
      </c>
      <c r="V48">
        <v>74</v>
      </c>
      <c r="W48">
        <v>53</v>
      </c>
      <c r="X48">
        <v>130</v>
      </c>
    </row>
    <row r="49" spans="4:24">
      <c r="D49" t="s">
        <v>134</v>
      </c>
      <c r="E49">
        <v>88</v>
      </c>
      <c r="F49">
        <v>74</v>
      </c>
      <c r="G49">
        <v>55</v>
      </c>
      <c r="H49">
        <v>39</v>
      </c>
      <c r="T49" t="s">
        <v>75</v>
      </c>
      <c r="U49">
        <v>105</v>
      </c>
      <c r="V49">
        <v>74</v>
      </c>
      <c r="W49">
        <v>53</v>
      </c>
      <c r="X49">
        <v>80</v>
      </c>
    </row>
    <row r="50" spans="4:24">
      <c r="D50" t="s">
        <v>135</v>
      </c>
      <c r="E50">
        <v>88</v>
      </c>
      <c r="F50">
        <v>74</v>
      </c>
      <c r="G50">
        <v>55</v>
      </c>
      <c r="H50">
        <v>39</v>
      </c>
      <c r="T50" t="s">
        <v>77</v>
      </c>
      <c r="U50">
        <v>120</v>
      </c>
      <c r="V50">
        <v>84</v>
      </c>
      <c r="W50">
        <v>60</v>
      </c>
      <c r="X50">
        <v>140</v>
      </c>
    </row>
    <row r="51" spans="4:24">
      <c r="D51" t="s">
        <v>136</v>
      </c>
      <c r="E51">
        <v>294</v>
      </c>
      <c r="F51">
        <v>241</v>
      </c>
      <c r="G51">
        <v>190</v>
      </c>
      <c r="H51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showZeros="0" zoomScaleNormal="100" workbookViewId="0">
      <selection activeCell="D3" sqref="D3"/>
    </sheetView>
  </sheetViews>
  <sheetFormatPr defaultColWidth="9" defaultRowHeight="16.5"/>
  <cols>
    <col min="1" max="1" width="8.625" style="3" customWidth="1"/>
    <col min="2" max="2" width="30.875" style="3" customWidth="1"/>
    <col min="3" max="3" width="9.75" style="3" customWidth="1"/>
    <col min="4" max="4" width="9.125" style="3" customWidth="1"/>
    <col min="5" max="5" width="11" style="3" customWidth="1"/>
    <col min="6" max="6" width="10.5" style="3" customWidth="1"/>
    <col min="7" max="7" width="14" style="3" customWidth="1"/>
    <col min="8" max="8" width="11.875" style="3" customWidth="1"/>
    <col min="9" max="9" width="14.625" style="3" customWidth="1"/>
    <col min="10" max="10" width="10.25" style="3" customWidth="1"/>
    <col min="11" max="11" width="11.875" style="3" customWidth="1"/>
    <col min="12" max="12" width="8.625" style="3" customWidth="1"/>
    <col min="13" max="13" width="12" style="3" customWidth="1"/>
    <col min="14" max="14" width="11.5" style="3" customWidth="1"/>
    <col min="15" max="16384" width="9" style="3"/>
  </cols>
  <sheetData>
    <row r="1" spans="1:14" s="6" customFormat="1" ht="135.75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127</v>
      </c>
      <c r="K1" s="7" t="s">
        <v>128</v>
      </c>
      <c r="L1" s="7" t="s">
        <v>122</v>
      </c>
      <c r="M1" s="7" t="s">
        <v>26</v>
      </c>
      <c r="N1" s="7" t="s">
        <v>27</v>
      </c>
    </row>
    <row r="2" spans="1:14">
      <c r="A2" s="4"/>
      <c r="B2" s="5"/>
      <c r="C2" s="5"/>
      <c r="D2" s="5"/>
      <c r="E2" s="52">
        <f t="shared" ref="E2:N2" si="0">SUM(E3:E17)</f>
        <v>0</v>
      </c>
      <c r="F2" s="37">
        <f>SUM(F3:F17)</f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>SUM(L3:L17)</f>
        <v>0</v>
      </c>
      <c r="M2" s="52">
        <f t="shared" si="0"/>
        <v>0</v>
      </c>
      <c r="N2" s="52">
        <f t="shared" si="0"/>
        <v>0</v>
      </c>
    </row>
    <row r="3" spans="1:14">
      <c r="A3" s="33"/>
      <c r="B3" s="31"/>
      <c r="C3" s="31"/>
      <c r="D3" s="31"/>
      <c r="E3" s="49">
        <f>SUM(F3:N3)</f>
        <v>0</v>
      </c>
      <c r="F3" s="45">
        <f>IF(SUMIF(Zarządzanie!$A$3:$A$17,Partnerzy!B3,Zarządzanie!$E$3:$E$17)-SUMIF(Zarządzanie!$A$3:$A$17,Partnerzy!B3,Zarządzanie!$F$3:$F$17)&lt;SUMIF(Zarządzanie!$A$3:$A$17,Partnerzy!B3,Zarządzanie!$E$3:$E$17),SUMIF(Zarządzanie!$A$3:$A$17,Partnerzy!B3,Zarządzanie!$F$3:$F$17),SUMIF(Zarządzanie!$A$3:$A$17,Partnerzy!B3,Zarządzanie!$E$3:$E$17))</f>
        <v>0</v>
      </c>
      <c r="G3" s="45">
        <f>SUMIF(Spotkania_projektowe!$A$3:$A$40,B3,Spotkania_projektowe!$F$3:$F$40)</f>
        <v>0</v>
      </c>
      <c r="H3" s="45">
        <f>SUMIF('Rezultaty pracy intelektualnej'!$A$3:$A$102,Partnerzy!B3,'Rezultaty pracy intelektualnej'!$H$3:$H$102)</f>
        <v>0</v>
      </c>
      <c r="I3" s="45">
        <f>SUMIF(Wydarzenia_upowszechniające!$A$3:$A$32,Partnerzy!B3,Wydarzenia_upowszechniające!$G$3:$G$32)</f>
        <v>0</v>
      </c>
      <c r="J3" s="45">
        <f>SUMIF(Podróż!$A$3:$A$31,Partnerzy!B3,Podróż!$G$3:$G$31)</f>
        <v>0</v>
      </c>
      <c r="K3" s="49">
        <f>SUMIF('Wsparcie ind.krótkie'!$A$3:$A$30,B3,'Wsparcie ind.krótkie'!$F$3:$F$30)+SUMIF(Wsparcie_indywid._długie!$A$3:$A$30,Partnerzy!B3,Wsparcie_indywid._długie!$G$3:$G$30)</f>
        <v>0</v>
      </c>
      <c r="L3" s="45">
        <f>SUMIF('Wsparcie językowe'!$A$3:$A$30,B3,'Wsparcie językowe'!$F$3:$F$30)</f>
        <v>0</v>
      </c>
      <c r="M3" s="49">
        <f>SUMIF('Specjalne potrzeby'!$A$3:$A$20,Partnerzy!B3,'Specjalne potrzeby'!$D$3:$D$20)</f>
        <v>0</v>
      </c>
      <c r="N3" s="49">
        <f>SUMIF('Koszty nadzwyczajne, "Top-ups"'!$A$3:$A$13,Partnerzy!B3,'Koszty nadzwyczajne, "Top-ups"'!$C$3:$C$13)</f>
        <v>0</v>
      </c>
    </row>
    <row r="4" spans="1:14">
      <c r="A4" s="33"/>
      <c r="B4" s="31"/>
      <c r="C4" s="31"/>
      <c r="D4" s="31"/>
      <c r="E4" s="49">
        <f t="shared" ref="E4:E17" si="1">SUM(F4:N4)</f>
        <v>0</v>
      </c>
      <c r="F4" s="45">
        <f>IF(SUMIF(Zarządzanie!$A$3:$A$17,Partnerzy!B4,Zarządzanie!$E$3:$E$17)-SUMIF(Zarządzanie!$A$3:$A$17,Partnerzy!B4,Zarządzanie!$F$3:$F$17)&lt;SUMIF(Zarządzanie!$A$3:$A$17,Partnerzy!B4,Zarządzanie!$E$3:$E$17),SUMIF(Zarządzanie!$A$3:$A$17,Partnerzy!B4,Zarządzanie!$F$3:$F$17),SUMIF(Zarządzanie!$A$3:$A$17,Partnerzy!B4,Zarządzanie!$E$3:$E$17))</f>
        <v>0</v>
      </c>
      <c r="G4" s="45">
        <f>SUMIF(Spotkania_projektowe!$A$3:$A$40,B4,Spotkania_projektowe!$F$3:$F$40)</f>
        <v>0</v>
      </c>
      <c r="H4" s="45">
        <f>SUMIF('Rezultaty pracy intelektualnej'!$A$3:$A$102,Partnerzy!B4,'Rezultaty pracy intelektualnej'!$H$3:$H$102)</f>
        <v>0</v>
      </c>
      <c r="I4" s="45">
        <f>SUMIF(Wydarzenia_upowszechniające!$A$3:$A$32,Partnerzy!B4,Wydarzenia_upowszechniające!$G$3:$G$32)</f>
        <v>0</v>
      </c>
      <c r="J4" s="45">
        <f>SUMIF(Podróż!$A$3:$A$31,Partnerzy!B4,Podróż!$G$3:$G$31)</f>
        <v>0</v>
      </c>
      <c r="K4" s="49">
        <f>SUMIF('Wsparcie ind.krótkie'!$A$3:$A$30,B4,'Wsparcie ind.krótkie'!$F$3:$F$30)+SUMIF(Wsparcie_indywid._długie!$A$3:$A$30,Partnerzy!B4,Wsparcie_indywid._długie!$G$3:$G$30)</f>
        <v>0</v>
      </c>
      <c r="L4" s="45">
        <f>SUMIF('Wsparcie językowe'!$A$3:$A$30,B4,'Wsparcie językowe'!$F$3:$F$30)</f>
        <v>0</v>
      </c>
      <c r="M4" s="49">
        <f>SUMIF('Specjalne potrzeby'!$A$3:$A$20,Partnerzy!B4,'Specjalne potrzeby'!$D$3:$D$20)</f>
        <v>0</v>
      </c>
      <c r="N4" s="49">
        <f>SUMIF('Koszty nadzwyczajne, "Top-ups"'!$A$3:$A$13,Partnerzy!B4,'Koszty nadzwyczajne, "Top-ups"'!$C$3:$C$13)</f>
        <v>0</v>
      </c>
    </row>
    <row r="5" spans="1:14">
      <c r="A5" s="33"/>
      <c r="B5" s="31"/>
      <c r="C5" s="31"/>
      <c r="D5" s="31"/>
      <c r="E5" s="49">
        <f t="shared" si="1"/>
        <v>0</v>
      </c>
      <c r="F5" s="45">
        <f>IF(SUMIF(Zarządzanie!$A$3:$A$17,Partnerzy!B5,Zarządzanie!$E$3:$E$17)-SUMIF(Zarządzanie!$A$3:$A$17,Partnerzy!B5,Zarządzanie!$F$3:$F$17)&lt;SUMIF(Zarządzanie!$A$3:$A$17,Partnerzy!B5,Zarządzanie!$E$3:$E$17),SUMIF(Zarządzanie!$A$3:$A$17,Partnerzy!B5,Zarządzanie!$F$3:$F$17),SUMIF(Zarządzanie!$A$3:$A$17,Partnerzy!B5,Zarządzanie!$E$3:$E$17))</f>
        <v>0</v>
      </c>
      <c r="G5" s="45">
        <f>SUMIF(Spotkania_projektowe!$A$3:$A$40,B5,Spotkania_projektowe!$F$3:$F$40)</f>
        <v>0</v>
      </c>
      <c r="H5" s="45">
        <f>SUMIF('Rezultaty pracy intelektualnej'!$A$3:$A$102,Partnerzy!B5,'Rezultaty pracy intelektualnej'!$H$3:$H$102)</f>
        <v>0</v>
      </c>
      <c r="I5" s="45">
        <f>SUMIF(Wydarzenia_upowszechniające!$A$3:$A$32,Partnerzy!B5,Wydarzenia_upowszechniające!$G$3:$G$32)</f>
        <v>0</v>
      </c>
      <c r="J5" s="45">
        <f>SUMIF(Podróż!$A$3:$A$31,Partnerzy!B5,Podróż!$G$3:$G$31)</f>
        <v>0</v>
      </c>
      <c r="K5" s="49">
        <f>SUMIF('Wsparcie ind.krótkie'!$A$3:$A$30,B5,'Wsparcie ind.krótkie'!$F$3:$F$30)+SUMIF(Wsparcie_indywid._długie!$A$3:$A$30,Partnerzy!B5,Wsparcie_indywid._długie!$G$3:$G$30)</f>
        <v>0</v>
      </c>
      <c r="L5" s="45">
        <f>SUMIF('Wsparcie językowe'!$A$3:$A$30,B5,'Wsparcie językowe'!$F$3:$F$30)</f>
        <v>0</v>
      </c>
      <c r="M5" s="49">
        <f>SUMIF('Specjalne potrzeby'!$A$3:$A$20,Partnerzy!B5,'Specjalne potrzeby'!$D$3:$D$20)</f>
        <v>0</v>
      </c>
      <c r="N5" s="49">
        <f>SUMIF('Koszty nadzwyczajne, "Top-ups"'!$A$3:$A$13,Partnerzy!B5,'Koszty nadzwyczajne, "Top-ups"'!$C$3:$C$13)</f>
        <v>0</v>
      </c>
    </row>
    <row r="6" spans="1:14">
      <c r="A6" s="33"/>
      <c r="B6" s="31"/>
      <c r="C6" s="31"/>
      <c r="D6" s="31"/>
      <c r="E6" s="49">
        <f t="shared" si="1"/>
        <v>0</v>
      </c>
      <c r="F6" s="45">
        <f>IF(SUMIF(Zarządzanie!$A$3:$A$17,Partnerzy!B6,Zarządzanie!$E$3:$E$17)-SUMIF(Zarządzanie!$A$3:$A$17,Partnerzy!B6,Zarządzanie!$F$3:$F$17)&lt;SUMIF(Zarządzanie!$A$3:$A$17,Partnerzy!B6,Zarządzanie!$E$3:$E$17),SUMIF(Zarządzanie!$A$3:$A$17,Partnerzy!B6,Zarządzanie!$F$3:$F$17),SUMIF(Zarządzanie!$A$3:$A$17,Partnerzy!B6,Zarządzanie!$E$3:$E$17))</f>
        <v>0</v>
      </c>
      <c r="G6" s="45">
        <f>SUMIF(Spotkania_projektowe!$A$3:$A$40,B6,Spotkania_projektowe!$F$3:$F$40)</f>
        <v>0</v>
      </c>
      <c r="H6" s="45">
        <f>SUMIF('Rezultaty pracy intelektualnej'!$A$3:$A$102,Partnerzy!B6,'Rezultaty pracy intelektualnej'!$H$3:$H$102)</f>
        <v>0</v>
      </c>
      <c r="I6" s="45">
        <f>SUMIF(Wydarzenia_upowszechniające!$A$3:$A$32,Partnerzy!B6,Wydarzenia_upowszechniające!$G$3:$G$32)</f>
        <v>0</v>
      </c>
      <c r="J6" s="45">
        <f>SUMIF(Podróż!$A$3:$A$31,Partnerzy!B6,Podróż!$G$3:$G$31)</f>
        <v>0</v>
      </c>
      <c r="K6" s="49">
        <f>SUMIF('Wsparcie ind.krótkie'!$A$3:$A$30,B6,'Wsparcie ind.krótkie'!$F$3:$F$30)+SUMIF(Wsparcie_indywid._długie!$A$3:$A$30,Partnerzy!B6,Wsparcie_indywid._długie!$G$3:$G$30)</f>
        <v>0</v>
      </c>
      <c r="L6" s="45">
        <f>SUMIF('Wsparcie językowe'!$A$3:$A$30,B6,'Wsparcie językowe'!$F$3:$F$30)</f>
        <v>0</v>
      </c>
      <c r="M6" s="49">
        <f>SUMIF('Specjalne potrzeby'!$A$3:$A$20,Partnerzy!B6,'Specjalne potrzeby'!$D$3:$D$20)</f>
        <v>0</v>
      </c>
      <c r="N6" s="49">
        <f>SUMIF('Koszty nadzwyczajne, "Top-ups"'!$A$3:$A$13,Partnerzy!B6,'Koszty nadzwyczajne, "Top-ups"'!$C$3:$C$13)</f>
        <v>0</v>
      </c>
    </row>
    <row r="7" spans="1:14">
      <c r="A7" s="33"/>
      <c r="B7" s="31"/>
      <c r="C7" s="31"/>
      <c r="D7" s="31"/>
      <c r="E7" s="49">
        <f t="shared" si="1"/>
        <v>0</v>
      </c>
      <c r="F7" s="45">
        <f>IF(SUMIF(Zarządzanie!$A$3:$A$17,Partnerzy!B7,Zarządzanie!$E$3:$E$17)-SUMIF(Zarządzanie!$A$3:$A$17,Partnerzy!B7,Zarządzanie!$F$3:$F$17)&lt;SUMIF(Zarządzanie!$A$3:$A$17,Partnerzy!B7,Zarządzanie!$E$3:$E$17),SUMIF(Zarządzanie!$A$3:$A$17,Partnerzy!B7,Zarządzanie!$F$3:$F$17),SUMIF(Zarządzanie!$A$3:$A$17,Partnerzy!B7,Zarządzanie!$E$3:$E$17))</f>
        <v>0</v>
      </c>
      <c r="G7" s="45">
        <f>SUMIF(Spotkania_projektowe!$A$3:$A$40,B7,Spotkania_projektowe!$F$3:$F$40)</f>
        <v>0</v>
      </c>
      <c r="H7" s="45">
        <f>SUMIF('Rezultaty pracy intelektualnej'!$A$3:$A$102,Partnerzy!B7,'Rezultaty pracy intelektualnej'!$H$3:$H$102)</f>
        <v>0</v>
      </c>
      <c r="I7" s="45">
        <f>SUMIF(Wydarzenia_upowszechniające!$A$3:$A$32,Partnerzy!B7,Wydarzenia_upowszechniające!$G$3:$G$32)</f>
        <v>0</v>
      </c>
      <c r="J7" s="45">
        <f>SUMIF(Podróż!$A$3:$A$31,Partnerzy!B7,Podróż!$G$3:$G$31)</f>
        <v>0</v>
      </c>
      <c r="K7" s="49">
        <f>SUMIF('Wsparcie ind.krótkie'!$A$3:$A$30,B7,'Wsparcie ind.krótkie'!$F$3:$F$30)+SUMIF(Wsparcie_indywid._długie!$A$3:$A$30,Partnerzy!B7,Wsparcie_indywid._długie!$G$3:$G$30)</f>
        <v>0</v>
      </c>
      <c r="L7" s="45">
        <f>SUMIF('Wsparcie językowe'!$A$3:$A$30,B7,'Wsparcie językowe'!$F$3:$F$30)</f>
        <v>0</v>
      </c>
      <c r="M7" s="49">
        <f>SUMIF('Specjalne potrzeby'!$A$3:$A$20,Partnerzy!B7,'Specjalne potrzeby'!$D$3:$D$20)</f>
        <v>0</v>
      </c>
      <c r="N7" s="49">
        <f>SUMIF('Koszty nadzwyczajne, "Top-ups"'!$A$3:$A$13,Partnerzy!B7,'Koszty nadzwyczajne, "Top-ups"'!$C$3:$C$13)</f>
        <v>0</v>
      </c>
    </row>
    <row r="8" spans="1:14">
      <c r="A8" s="33"/>
      <c r="B8" s="31"/>
      <c r="C8" s="31"/>
      <c r="D8" s="31"/>
      <c r="E8" s="49">
        <f t="shared" si="1"/>
        <v>0</v>
      </c>
      <c r="F8" s="45">
        <f>IF(SUMIF(Zarządzanie!$A$3:$A$17,Partnerzy!B8,Zarządzanie!$E$3:$E$17)-SUMIF(Zarządzanie!$A$3:$A$17,Partnerzy!B8,Zarządzanie!$F$3:$F$17)&lt;SUMIF(Zarządzanie!$A$3:$A$17,Partnerzy!B8,Zarządzanie!$E$3:$E$17),SUMIF(Zarządzanie!$A$3:$A$17,Partnerzy!B8,Zarządzanie!$F$3:$F$17),SUMIF(Zarządzanie!$A$3:$A$17,Partnerzy!B8,Zarządzanie!$E$3:$E$17))</f>
        <v>0</v>
      </c>
      <c r="G8" s="45">
        <f>SUMIF(Spotkania_projektowe!$A$3:$A$40,B8,Spotkania_projektowe!$F$3:$F$40)</f>
        <v>0</v>
      </c>
      <c r="H8" s="45">
        <f>SUMIF('Rezultaty pracy intelektualnej'!$A$3:$A$102,Partnerzy!B8,'Rezultaty pracy intelektualnej'!$H$3:$H$102)</f>
        <v>0</v>
      </c>
      <c r="I8" s="45">
        <f>SUMIF(Wydarzenia_upowszechniające!$A$3:$A$32,Partnerzy!B8,Wydarzenia_upowszechniające!$G$3:$G$32)</f>
        <v>0</v>
      </c>
      <c r="J8" s="45">
        <f>SUMIF(Podróż!$A$3:$A$31,Partnerzy!B8,Podróż!$G$3:$G$31)</f>
        <v>0</v>
      </c>
      <c r="K8" s="49">
        <f>SUMIF('Wsparcie ind.krótkie'!$A$3:$A$30,B8,'Wsparcie ind.krótkie'!$F$3:$F$30)+SUMIF(Wsparcie_indywid._długie!$A$3:$A$30,Partnerzy!B8,Wsparcie_indywid._długie!$G$3:$G$30)</f>
        <v>0</v>
      </c>
      <c r="L8" s="45">
        <f>SUMIF('Wsparcie językowe'!$A$3:$A$30,B8,'Wsparcie językowe'!$F$3:$F$30)</f>
        <v>0</v>
      </c>
      <c r="M8" s="49">
        <f>SUMIF('Specjalne potrzeby'!$A$3:$A$20,Partnerzy!B8,'Specjalne potrzeby'!$D$3:$D$20)</f>
        <v>0</v>
      </c>
      <c r="N8" s="49">
        <f>SUMIF('Koszty nadzwyczajne, "Top-ups"'!$A$3:$A$13,Partnerzy!B8,'Koszty nadzwyczajne, "Top-ups"'!$C$3:$C$13)</f>
        <v>0</v>
      </c>
    </row>
    <row r="9" spans="1:14">
      <c r="A9" s="33"/>
      <c r="B9" s="31"/>
      <c r="C9" s="31"/>
      <c r="D9" s="31"/>
      <c r="E9" s="49">
        <f t="shared" si="1"/>
        <v>0</v>
      </c>
      <c r="F9" s="45">
        <f>IF(SUMIF(Zarządzanie!$A$3:$A$17,Partnerzy!B9,Zarządzanie!$E$3:$E$17)-SUMIF(Zarządzanie!$A$3:$A$17,Partnerzy!B9,Zarządzanie!$F$3:$F$17)&lt;SUMIF(Zarządzanie!$A$3:$A$17,Partnerzy!B9,Zarządzanie!$E$3:$E$17),SUMIF(Zarządzanie!$A$3:$A$17,Partnerzy!B9,Zarządzanie!$F$3:$F$17),SUMIF(Zarządzanie!$A$3:$A$17,Partnerzy!B9,Zarządzanie!$E$3:$E$17))</f>
        <v>0</v>
      </c>
      <c r="G9" s="45">
        <f>SUMIF(Spotkania_projektowe!$A$3:$A$40,B9,Spotkania_projektowe!$F$3:$F$40)</f>
        <v>0</v>
      </c>
      <c r="H9" s="45">
        <f>SUMIF('Rezultaty pracy intelektualnej'!$A$3:$A$102,Partnerzy!B9,'Rezultaty pracy intelektualnej'!$H$3:$H$102)</f>
        <v>0</v>
      </c>
      <c r="I9" s="45">
        <f>SUMIF(Wydarzenia_upowszechniające!$A$3:$A$32,Partnerzy!B9,Wydarzenia_upowszechniające!$G$3:$G$32)</f>
        <v>0</v>
      </c>
      <c r="J9" s="45">
        <f>SUMIF(Podróż!$A$3:$A$31,Partnerzy!B9,Podróż!$G$3:$G$31)</f>
        <v>0</v>
      </c>
      <c r="K9" s="49">
        <f>SUMIF('Wsparcie ind.krótkie'!$A$3:$A$30,B9,'Wsparcie ind.krótkie'!$F$3:$F$30)+SUMIF(Wsparcie_indywid._długie!$A$3:$A$30,Partnerzy!B9,Wsparcie_indywid._długie!$G$3:$G$30)</f>
        <v>0</v>
      </c>
      <c r="L9" s="45">
        <f>SUMIF('Wsparcie językowe'!$A$3:$A$30,B9,'Wsparcie językowe'!$F$3:$F$30)</f>
        <v>0</v>
      </c>
      <c r="M9" s="49">
        <f>SUMIF('Specjalne potrzeby'!$A$3:$A$20,Partnerzy!B9,'Specjalne potrzeby'!$D$3:$D$20)</f>
        <v>0</v>
      </c>
      <c r="N9" s="49">
        <f>SUMIF('Koszty nadzwyczajne, "Top-ups"'!$A$3:$A$13,Partnerzy!B9,'Koszty nadzwyczajne, "Top-ups"'!$C$3:$C$13)</f>
        <v>0</v>
      </c>
    </row>
    <row r="10" spans="1:14">
      <c r="A10" s="33"/>
      <c r="B10" s="31"/>
      <c r="C10" s="31"/>
      <c r="D10" s="31"/>
      <c r="E10" s="49">
        <f t="shared" si="1"/>
        <v>0</v>
      </c>
      <c r="F10" s="45">
        <f>IF(SUMIF(Zarządzanie!$A$3:$A$17,Partnerzy!B10,Zarządzanie!$E$3:$E$17)-SUMIF(Zarządzanie!$A$3:$A$17,Partnerzy!B10,Zarządzanie!$F$3:$F$17)&lt;SUMIF(Zarządzanie!$A$3:$A$17,Partnerzy!B10,Zarządzanie!$E$3:$E$17),SUMIF(Zarządzanie!$A$3:$A$17,Partnerzy!B10,Zarządzanie!$F$3:$F$17),SUMIF(Zarządzanie!$A$3:$A$17,Partnerzy!B10,Zarządzanie!$E$3:$E$17))</f>
        <v>0</v>
      </c>
      <c r="G10" s="45">
        <f>SUMIF(Spotkania_projektowe!$A$3:$A$40,B10,Spotkania_projektowe!$F$3:$F$40)</f>
        <v>0</v>
      </c>
      <c r="H10" s="45">
        <f>SUMIF('Rezultaty pracy intelektualnej'!$A$3:$A$102,Partnerzy!B10,'Rezultaty pracy intelektualnej'!$H$3:$H$102)</f>
        <v>0</v>
      </c>
      <c r="I10" s="45">
        <f>SUMIF(Wydarzenia_upowszechniające!$A$3:$A$32,Partnerzy!B10,Wydarzenia_upowszechniające!$G$3:$G$32)</f>
        <v>0</v>
      </c>
      <c r="J10" s="45">
        <f>SUMIF(Podróż!$A$3:$A$31,Partnerzy!B10,Podróż!$G$3:$G$31)</f>
        <v>0</v>
      </c>
      <c r="K10" s="49">
        <f>SUMIF('Wsparcie ind.krótkie'!$A$3:$A$30,B10,'Wsparcie ind.krótkie'!$F$3:$F$30)+SUMIF(Wsparcie_indywid._długie!$A$3:$A$30,Partnerzy!B10,Wsparcie_indywid._długie!$G$3:$G$30)</f>
        <v>0</v>
      </c>
      <c r="L10" s="45">
        <f>SUMIF('Wsparcie językowe'!$A$3:$A$30,B10,'Wsparcie językowe'!$F$3:$F$30)</f>
        <v>0</v>
      </c>
      <c r="M10" s="49">
        <f>SUMIF('Specjalne potrzeby'!$A$3:$A$20,Partnerzy!B10,'Specjalne potrzeby'!$D$3:$D$20)</f>
        <v>0</v>
      </c>
      <c r="N10" s="49">
        <f>SUMIF('Koszty nadzwyczajne, "Top-ups"'!$A$3:$A$13,Partnerzy!B10,'Koszty nadzwyczajne, "Top-ups"'!$C$3:$C$13)</f>
        <v>0</v>
      </c>
    </row>
    <row r="11" spans="1:14">
      <c r="A11" s="33"/>
      <c r="B11" s="31"/>
      <c r="C11" s="31"/>
      <c r="D11" s="31"/>
      <c r="E11" s="49">
        <f t="shared" si="1"/>
        <v>0</v>
      </c>
      <c r="F11" s="45">
        <f>IF(SUMIF(Zarządzanie!$A$3:$A$17,Partnerzy!B11,Zarządzanie!$E$3:$E$17)-SUMIF(Zarządzanie!$A$3:$A$17,Partnerzy!B11,Zarządzanie!$F$3:$F$17)&lt;SUMIF(Zarządzanie!$A$3:$A$17,Partnerzy!B11,Zarządzanie!$E$3:$E$17),SUMIF(Zarządzanie!$A$3:$A$17,Partnerzy!B11,Zarządzanie!$F$3:$F$17),SUMIF(Zarządzanie!$A$3:$A$17,Partnerzy!B11,Zarządzanie!$E$3:$E$17))</f>
        <v>0</v>
      </c>
      <c r="G11" s="45">
        <f>SUMIF(Spotkania_projektowe!$A$3:$A$40,B11,Spotkania_projektowe!$F$3:$F$40)</f>
        <v>0</v>
      </c>
      <c r="H11" s="45">
        <f>SUMIF('Rezultaty pracy intelektualnej'!$A$3:$A$102,Partnerzy!B11,'Rezultaty pracy intelektualnej'!$H$3:$H$102)</f>
        <v>0</v>
      </c>
      <c r="I11" s="45">
        <f>SUMIF(Wydarzenia_upowszechniające!$A$3:$A$32,Partnerzy!B11,Wydarzenia_upowszechniające!$G$3:$G$32)</f>
        <v>0</v>
      </c>
      <c r="J11" s="45">
        <f>SUMIF(Podróż!$A$3:$A$31,Partnerzy!B11,Podróż!$G$3:$G$31)</f>
        <v>0</v>
      </c>
      <c r="K11" s="49">
        <f>SUMIF('Wsparcie ind.krótkie'!$A$3:$A$30,B11,'Wsparcie ind.krótkie'!$F$3:$F$30)+SUMIF(Wsparcie_indywid._długie!$A$3:$A$30,Partnerzy!B11,Wsparcie_indywid._długie!$G$3:$G$30)</f>
        <v>0</v>
      </c>
      <c r="L11" s="45">
        <f>SUMIF('Wsparcie językowe'!$A$3:$A$30,B11,'Wsparcie językowe'!$F$3:$F$30)</f>
        <v>0</v>
      </c>
      <c r="M11" s="49">
        <f>SUMIF('Specjalne potrzeby'!$A$3:$A$20,Partnerzy!B11,'Specjalne potrzeby'!$D$3:$D$20)</f>
        <v>0</v>
      </c>
      <c r="N11" s="49">
        <f>SUMIF('Koszty nadzwyczajne, "Top-ups"'!$A$3:$A$13,Partnerzy!B11,'Koszty nadzwyczajne, "Top-ups"'!$C$3:$C$13)</f>
        <v>0</v>
      </c>
    </row>
    <row r="12" spans="1:14">
      <c r="A12" s="33"/>
      <c r="B12" s="31"/>
      <c r="C12" s="31"/>
      <c r="D12" s="31"/>
      <c r="E12" s="49">
        <f t="shared" si="1"/>
        <v>0</v>
      </c>
      <c r="F12" s="45">
        <f>IF(SUMIF(Zarządzanie!$A$3:$A$17,Partnerzy!B12,Zarządzanie!$E$3:$E$17)-SUMIF(Zarządzanie!$A$3:$A$17,Partnerzy!B12,Zarządzanie!$F$3:$F$17)&lt;SUMIF(Zarządzanie!$A$3:$A$17,Partnerzy!B12,Zarządzanie!$E$3:$E$17),SUMIF(Zarządzanie!$A$3:$A$17,Partnerzy!B12,Zarządzanie!$F$3:$F$17),SUMIF(Zarządzanie!$A$3:$A$17,Partnerzy!B12,Zarządzanie!$E$3:$E$17))</f>
        <v>0</v>
      </c>
      <c r="G12" s="45">
        <f>SUMIF(Spotkania_projektowe!$A$3:$A$40,B12,Spotkania_projektowe!$F$3:$F$40)</f>
        <v>0</v>
      </c>
      <c r="H12" s="45">
        <f>SUMIF('Rezultaty pracy intelektualnej'!$A$3:$A$102,Partnerzy!B12,'Rezultaty pracy intelektualnej'!$H$3:$H$102)</f>
        <v>0</v>
      </c>
      <c r="I12" s="45">
        <f>SUMIF(Wydarzenia_upowszechniające!$A$3:$A$32,Partnerzy!B12,Wydarzenia_upowszechniające!$G$3:$G$32)</f>
        <v>0</v>
      </c>
      <c r="J12" s="45">
        <f>SUMIF(Podróż!$A$3:$A$31,Partnerzy!B12,Podróż!$G$3:$G$31)</f>
        <v>0</v>
      </c>
      <c r="K12" s="49">
        <f>SUMIF('Wsparcie ind.krótkie'!$A$3:$A$30,B12,'Wsparcie ind.krótkie'!$F$3:$F$30)+SUMIF(Wsparcie_indywid._długie!$A$3:$A$30,Partnerzy!B12,Wsparcie_indywid._długie!$G$3:$G$30)</f>
        <v>0</v>
      </c>
      <c r="L12" s="45">
        <f>SUMIF('Wsparcie językowe'!$A$3:$A$30,B12,'Wsparcie językowe'!$F$3:$F$30)</f>
        <v>0</v>
      </c>
      <c r="M12" s="49">
        <f>SUMIF('Specjalne potrzeby'!$A$3:$A$20,Partnerzy!B12,'Specjalne potrzeby'!$D$3:$D$20)</f>
        <v>0</v>
      </c>
      <c r="N12" s="49">
        <f>SUMIF('Koszty nadzwyczajne, "Top-ups"'!$A$3:$A$13,Partnerzy!B12,'Koszty nadzwyczajne, "Top-ups"'!$C$3:$C$13)</f>
        <v>0</v>
      </c>
    </row>
    <row r="13" spans="1:14">
      <c r="A13" s="33"/>
      <c r="B13" s="31"/>
      <c r="C13" s="31"/>
      <c r="D13" s="31"/>
      <c r="E13" s="49">
        <f t="shared" si="1"/>
        <v>0</v>
      </c>
      <c r="F13" s="45">
        <f>IF(SUMIF(Zarządzanie!$A$3:$A$17,Partnerzy!B13,Zarządzanie!$E$3:$E$17)-SUMIF(Zarządzanie!$A$3:$A$17,Partnerzy!B13,Zarządzanie!$F$3:$F$17)&lt;SUMIF(Zarządzanie!$A$3:$A$17,Partnerzy!B13,Zarządzanie!$E$3:$E$17),SUMIF(Zarządzanie!$A$3:$A$17,Partnerzy!B13,Zarządzanie!$F$3:$F$17),SUMIF(Zarządzanie!$A$3:$A$17,Partnerzy!B13,Zarządzanie!$E$3:$E$17))</f>
        <v>0</v>
      </c>
      <c r="G13" s="45">
        <f>SUMIF(Spotkania_projektowe!$A$3:$A$40,B13,Spotkania_projektowe!$F$3:$F$40)</f>
        <v>0</v>
      </c>
      <c r="H13" s="45">
        <f>SUMIF('Rezultaty pracy intelektualnej'!$A$3:$A$102,Partnerzy!B13,'Rezultaty pracy intelektualnej'!$H$3:$H$102)</f>
        <v>0</v>
      </c>
      <c r="I13" s="45">
        <f>SUMIF(Wydarzenia_upowszechniające!$A$3:$A$32,Partnerzy!B13,Wydarzenia_upowszechniające!$G$3:$G$32)</f>
        <v>0</v>
      </c>
      <c r="J13" s="45">
        <f>SUMIF(Podróż!$A$3:$A$31,Partnerzy!B13,Podróż!$G$3:$G$31)</f>
        <v>0</v>
      </c>
      <c r="K13" s="49">
        <f>SUMIF('Wsparcie ind.krótkie'!$A$3:$A$30,B13,'Wsparcie ind.krótkie'!$F$3:$F$30)+SUMIF(Wsparcie_indywid._długie!$A$3:$A$30,Partnerzy!B13,Wsparcie_indywid._długie!$G$3:$G$30)</f>
        <v>0</v>
      </c>
      <c r="L13" s="45">
        <f>SUMIF('Wsparcie językowe'!$A$3:$A$30,B13,'Wsparcie językowe'!$F$3:$F$30)</f>
        <v>0</v>
      </c>
      <c r="M13" s="49">
        <f>SUMIF('Specjalne potrzeby'!$A$3:$A$20,Partnerzy!B13,'Specjalne potrzeby'!$D$3:$D$20)</f>
        <v>0</v>
      </c>
      <c r="N13" s="49">
        <f>SUMIF('Koszty nadzwyczajne, "Top-ups"'!$A$3:$A$13,Partnerzy!B13,'Koszty nadzwyczajne, "Top-ups"'!$C$3:$C$13)</f>
        <v>0</v>
      </c>
    </row>
    <row r="14" spans="1:14">
      <c r="A14" s="33"/>
      <c r="B14" s="31"/>
      <c r="C14" s="31"/>
      <c r="D14" s="31"/>
      <c r="E14" s="49">
        <f t="shared" si="1"/>
        <v>0</v>
      </c>
      <c r="F14" s="45">
        <f>IF(SUMIF(Zarządzanie!$A$3:$A$17,Partnerzy!B14,Zarządzanie!$E$3:$E$17)-SUMIF(Zarządzanie!$A$3:$A$17,Partnerzy!B14,Zarządzanie!$F$3:$F$17)&lt;SUMIF(Zarządzanie!$A$3:$A$17,Partnerzy!B14,Zarządzanie!$E$3:$E$17),SUMIF(Zarządzanie!$A$3:$A$17,Partnerzy!B14,Zarządzanie!$F$3:$F$17),SUMIF(Zarządzanie!$A$3:$A$17,Partnerzy!B14,Zarządzanie!$E$3:$E$17))</f>
        <v>0</v>
      </c>
      <c r="G14" s="45">
        <f>SUMIF(Spotkania_projektowe!$A$3:$A$40,B14,Spotkania_projektowe!$F$3:$F$40)</f>
        <v>0</v>
      </c>
      <c r="H14" s="45">
        <f>SUMIF('Rezultaty pracy intelektualnej'!$A$3:$A$102,Partnerzy!B14,'Rezultaty pracy intelektualnej'!$H$3:$H$102)</f>
        <v>0</v>
      </c>
      <c r="I14" s="45">
        <f>SUMIF(Wydarzenia_upowszechniające!$A$3:$A$32,Partnerzy!B14,Wydarzenia_upowszechniające!$G$3:$G$32)</f>
        <v>0</v>
      </c>
      <c r="J14" s="45">
        <f>SUMIF(Podróż!$A$3:$A$31,Partnerzy!B14,Podróż!$G$3:$G$31)</f>
        <v>0</v>
      </c>
      <c r="K14" s="49">
        <f>SUMIF('Wsparcie ind.krótkie'!$A$3:$A$30,B14,'Wsparcie ind.krótkie'!$F$3:$F$30)+SUMIF(Wsparcie_indywid._długie!$A$3:$A$30,Partnerzy!B14,Wsparcie_indywid._długie!$G$3:$G$30)</f>
        <v>0</v>
      </c>
      <c r="L14" s="45">
        <f>SUMIF('Wsparcie językowe'!$A$3:$A$30,B14,'Wsparcie językowe'!$F$3:$F$30)</f>
        <v>0</v>
      </c>
      <c r="M14" s="49">
        <f>SUMIF('Specjalne potrzeby'!$A$3:$A$20,Partnerzy!B14,'Specjalne potrzeby'!$D$3:$D$20)</f>
        <v>0</v>
      </c>
      <c r="N14" s="49">
        <f>SUMIF('Koszty nadzwyczajne, "Top-ups"'!$A$3:$A$13,Partnerzy!B14,'Koszty nadzwyczajne, "Top-ups"'!$C$3:$C$13)</f>
        <v>0</v>
      </c>
    </row>
    <row r="15" spans="1:14">
      <c r="A15" s="33"/>
      <c r="B15" s="31"/>
      <c r="C15" s="31"/>
      <c r="D15" s="31"/>
      <c r="E15" s="49">
        <f t="shared" si="1"/>
        <v>0</v>
      </c>
      <c r="F15" s="45">
        <f>IF(SUMIF(Zarządzanie!$A$3:$A$17,Partnerzy!B15,Zarządzanie!$E$3:$E$17)-SUMIF(Zarządzanie!$A$3:$A$17,Partnerzy!B15,Zarządzanie!$F$3:$F$17)&lt;SUMIF(Zarządzanie!$A$3:$A$17,Partnerzy!B15,Zarządzanie!$E$3:$E$17),SUMIF(Zarządzanie!$A$3:$A$17,Partnerzy!B15,Zarządzanie!$F$3:$F$17),SUMIF(Zarządzanie!$A$3:$A$17,Partnerzy!B15,Zarządzanie!$E$3:$E$17))</f>
        <v>0</v>
      </c>
      <c r="G15" s="45">
        <f>SUMIF(Spotkania_projektowe!$A$3:$A$40,B15,Spotkania_projektowe!$F$3:$F$40)</f>
        <v>0</v>
      </c>
      <c r="H15" s="45">
        <f>SUMIF('Rezultaty pracy intelektualnej'!$A$3:$A$102,Partnerzy!B15,'Rezultaty pracy intelektualnej'!$H$3:$H$102)</f>
        <v>0</v>
      </c>
      <c r="I15" s="45">
        <f>SUMIF(Wydarzenia_upowszechniające!$A$3:$A$32,Partnerzy!B15,Wydarzenia_upowszechniające!$G$3:$G$32)</f>
        <v>0</v>
      </c>
      <c r="J15" s="45">
        <f>SUMIF(Podróż!$A$3:$A$31,Partnerzy!B15,Podróż!$G$3:$G$31)</f>
        <v>0</v>
      </c>
      <c r="K15" s="49">
        <f>SUMIF('Wsparcie ind.krótkie'!$A$3:$A$30,B15,'Wsparcie ind.krótkie'!$F$3:$F$30)+SUMIF(Wsparcie_indywid._długie!$A$3:$A$30,Partnerzy!B15,Wsparcie_indywid._długie!$G$3:$G$30)</f>
        <v>0</v>
      </c>
      <c r="L15" s="45">
        <f>SUMIF('Wsparcie językowe'!$A$3:$A$30,B15,'Wsparcie językowe'!$F$3:$F$30)</f>
        <v>0</v>
      </c>
      <c r="M15" s="49">
        <f>SUMIF('Specjalne potrzeby'!$A$3:$A$20,Partnerzy!B15,'Specjalne potrzeby'!$D$3:$D$20)</f>
        <v>0</v>
      </c>
      <c r="N15" s="49">
        <f>SUMIF('Koszty nadzwyczajne, "Top-ups"'!$A$3:$A$13,Partnerzy!B15,'Koszty nadzwyczajne, "Top-ups"'!$C$3:$C$13)</f>
        <v>0</v>
      </c>
    </row>
    <row r="16" spans="1:14">
      <c r="A16" s="33"/>
      <c r="B16" s="31"/>
      <c r="C16" s="31"/>
      <c r="D16" s="31"/>
      <c r="E16" s="49">
        <f t="shared" si="1"/>
        <v>0</v>
      </c>
      <c r="F16" s="45">
        <f>IF(SUMIF(Zarządzanie!$A$3:$A$17,Partnerzy!B16,Zarządzanie!$E$3:$E$17)-SUMIF(Zarządzanie!$A$3:$A$17,Partnerzy!B16,Zarządzanie!$F$3:$F$17)&lt;SUMIF(Zarządzanie!$A$3:$A$17,Partnerzy!B16,Zarządzanie!$E$3:$E$17),SUMIF(Zarządzanie!$A$3:$A$17,Partnerzy!B16,Zarządzanie!$F$3:$F$17),SUMIF(Zarządzanie!$A$3:$A$17,Partnerzy!B16,Zarządzanie!$E$3:$E$17))</f>
        <v>0</v>
      </c>
      <c r="G16" s="45">
        <f>SUMIF(Spotkania_projektowe!$A$3:$A$40,B16,Spotkania_projektowe!$F$3:$F$40)</f>
        <v>0</v>
      </c>
      <c r="H16" s="45">
        <f>SUMIF('Rezultaty pracy intelektualnej'!$A$3:$A$102,Partnerzy!B16,'Rezultaty pracy intelektualnej'!$H$3:$H$102)</f>
        <v>0</v>
      </c>
      <c r="I16" s="45">
        <f>SUMIF(Wydarzenia_upowszechniające!$A$3:$A$32,Partnerzy!B16,Wydarzenia_upowszechniające!$G$3:$G$32)</f>
        <v>0</v>
      </c>
      <c r="J16" s="45">
        <f>SUMIF(Podróż!$A$3:$A$31,Partnerzy!B16,Podróż!$G$3:$G$31)</f>
        <v>0</v>
      </c>
      <c r="K16" s="49">
        <f>SUMIF('Wsparcie ind.krótkie'!$A$3:$A$30,B16,'Wsparcie ind.krótkie'!$F$3:$F$30)+SUMIF(Wsparcie_indywid._długie!$A$3:$A$30,Partnerzy!B16,Wsparcie_indywid._długie!$G$3:$G$30)</f>
        <v>0</v>
      </c>
      <c r="L16" s="45">
        <f>SUMIF('Wsparcie językowe'!$A$3:$A$30,B16,'Wsparcie językowe'!$F$3:$F$30)</f>
        <v>0</v>
      </c>
      <c r="M16" s="49">
        <f>SUMIF('Specjalne potrzeby'!$A$3:$A$20,Partnerzy!B16,'Specjalne potrzeby'!$D$3:$D$20)</f>
        <v>0</v>
      </c>
      <c r="N16" s="49">
        <f>SUMIF('Koszty nadzwyczajne, "Top-ups"'!$A$3:$A$13,Partnerzy!B16,'Koszty nadzwyczajne, "Top-ups"'!$C$3:$C$13)</f>
        <v>0</v>
      </c>
    </row>
    <row r="17" spans="1:14">
      <c r="A17" s="33"/>
      <c r="B17" s="31"/>
      <c r="C17" s="31"/>
      <c r="D17" s="31"/>
      <c r="E17" s="49">
        <f t="shared" si="1"/>
        <v>0</v>
      </c>
      <c r="F17" s="45">
        <f>IF(SUMIF(Zarządzanie!$A$3:$A$17,Partnerzy!B17,Zarządzanie!$E$3:$E$17)-SUMIF(Zarządzanie!$A$3:$A$17,Partnerzy!B17,Zarządzanie!$F$3:$F$17)&lt;SUMIF(Zarządzanie!$A$3:$A$17,Partnerzy!B17,Zarządzanie!$E$3:$E$17),SUMIF(Zarządzanie!$A$3:$A$17,Partnerzy!B17,Zarządzanie!$F$3:$F$17),SUMIF(Zarządzanie!$A$3:$A$17,Partnerzy!B17,Zarządzanie!$E$3:$E$17))</f>
        <v>0</v>
      </c>
      <c r="G17" s="45">
        <f>SUMIF(Spotkania_projektowe!$A$3:$A$40,B17,Spotkania_projektowe!$F$3:$F$40)</f>
        <v>0</v>
      </c>
      <c r="H17" s="45">
        <f>SUMIF('Rezultaty pracy intelektualnej'!$A$3:$A$102,Partnerzy!B17,'Rezultaty pracy intelektualnej'!$H$3:$H$102)</f>
        <v>0</v>
      </c>
      <c r="I17" s="45">
        <f>SUMIF(Wydarzenia_upowszechniające!$A$3:$A$32,Partnerzy!B17,Wydarzenia_upowszechniające!$G$3:$G$32)</f>
        <v>0</v>
      </c>
      <c r="J17" s="45">
        <f>SUMIF(Podróż!$A$3:$A$31,Partnerzy!B17,Podróż!$G$3:$G$31)</f>
        <v>0</v>
      </c>
      <c r="K17" s="49">
        <f>SUMIF('Wsparcie ind.krótkie'!$A$3:$A$30,B17,'Wsparcie ind.krótkie'!$F$3:$F$30)+SUMIF(Wsparcie_indywid._długie!$A$3:$A$30,Partnerzy!B17,Wsparcie_indywid._długie!$G$3:$G$30)</f>
        <v>0</v>
      </c>
      <c r="L17" s="45">
        <f>SUMIF('Wsparcie językowe'!$A$3:$A$30,B17,'Wsparcie językowe'!$F$3:$F$30)</f>
        <v>0</v>
      </c>
      <c r="M17" s="49">
        <f>SUMIF('Specjalne potrzeby'!$A$3:$A$20,Partnerzy!B17,'Specjalne potrzeby'!$D$3:$D$20)</f>
        <v>0</v>
      </c>
      <c r="N17" s="49">
        <f>SUMIF('Koszty nadzwyczajne, "Top-ups"'!$A$3:$A$13,Partnerzy!B17,'Koszty nadzwyczajne, "Top-ups"'!$C$3:$C$13)</f>
        <v>0</v>
      </c>
    </row>
  </sheetData>
  <sheetProtection password="CE8A" sheet="1" objects="1" scenarios="1" deleteRows="0" sort="0" autoFilter="0"/>
  <dataValidations count="3">
    <dataValidation type="list" allowBlank="1" showInputMessage="1" showErrorMessage="1" sqref="C3:C17">
      <formula1>Kraje</formula1>
    </dataValidation>
    <dataValidation type="list" allowBlank="1" showInputMessage="1" showErrorMessage="1" sqref="D3:D17">
      <formula1>"koordynator, partner"</formula1>
    </dataValidation>
    <dataValidation allowBlank="1" showInputMessage="1" showErrorMessage="1" error="9 cyfr" sqref="A3:A17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F3" sqref="F3"/>
    </sheetView>
  </sheetViews>
  <sheetFormatPr defaultColWidth="9" defaultRowHeight="16.5"/>
  <cols>
    <col min="1" max="1" width="29.875" style="3" customWidth="1"/>
    <col min="2" max="2" width="10.5" style="3" customWidth="1"/>
    <col min="3" max="3" width="16.125" style="3" customWidth="1"/>
    <col min="4" max="4" width="17.25" style="3" customWidth="1"/>
    <col min="5" max="5" width="11.5" style="3" customWidth="1"/>
    <col min="6" max="6" width="11.125" style="3" customWidth="1"/>
    <col min="7" max="16384" width="9" style="3"/>
  </cols>
  <sheetData>
    <row r="1" spans="1:6" s="9" customFormat="1" ht="49.5" customHeight="1">
      <c r="A1" s="10" t="s">
        <v>18</v>
      </c>
      <c r="B1" s="11" t="s">
        <v>20</v>
      </c>
      <c r="C1" s="10" t="s">
        <v>28</v>
      </c>
      <c r="D1" s="10" t="s">
        <v>30</v>
      </c>
      <c r="E1" s="10" t="s">
        <v>29</v>
      </c>
      <c r="F1" s="11" t="s">
        <v>145</v>
      </c>
    </row>
    <row r="2" spans="1:6">
      <c r="A2" s="5"/>
      <c r="B2" s="5"/>
      <c r="C2" s="5"/>
      <c r="D2" s="36"/>
      <c r="E2" s="37">
        <f>SUM(E3:E17)</f>
        <v>0</v>
      </c>
      <c r="F2" s="37">
        <f>SUM(F3:F17)</f>
        <v>0</v>
      </c>
    </row>
    <row r="3" spans="1:6">
      <c r="A3" s="35" t="str">
        <f>IF(Partnerzy!B3&lt;&gt;"",Partnerzy!B3,"")</f>
        <v/>
      </c>
      <c r="B3" s="35" t="str">
        <f>IF(A3&lt;&gt;"",VLOOKUP(A3,Partnerzy!$B$3:$D$17,3,FALSE),"")</f>
        <v/>
      </c>
      <c r="C3" s="31"/>
      <c r="D3" s="30" t="str">
        <f>IF(A3&lt;&gt;"",IF(B3=Arkusz11!$A$2,500,250),"")</f>
        <v/>
      </c>
      <c r="E3" s="38" t="str">
        <f t="shared" ref="E3:E17" si="0">IF(ISNUMBER(C3),C3*D3,"")</f>
        <v/>
      </c>
      <c r="F3" s="61"/>
    </row>
    <row r="4" spans="1:6">
      <c r="A4" s="35" t="str">
        <f>IF(Partnerzy!B4&lt;&gt;"",Partnerzy!B4,"")</f>
        <v/>
      </c>
      <c r="B4" s="35" t="str">
        <f>IF(A4&lt;&gt;"",VLOOKUP(A4,Partnerzy!$B$3:$D$17,3,FALSE),"")</f>
        <v/>
      </c>
      <c r="C4" s="31"/>
      <c r="D4" s="30" t="str">
        <f>IF(A4&lt;&gt;"",IF(B4=Arkusz11!$A$2,500,250),"")</f>
        <v/>
      </c>
      <c r="E4" s="38" t="str">
        <f t="shared" si="0"/>
        <v/>
      </c>
      <c r="F4" s="61"/>
    </row>
    <row r="5" spans="1:6">
      <c r="A5" s="35" t="str">
        <f>IF(Partnerzy!B5&lt;&gt;"",Partnerzy!B5,"")</f>
        <v/>
      </c>
      <c r="B5" s="35" t="str">
        <f>IF(A5&lt;&gt;"",VLOOKUP(A5,Partnerzy!$B$3:$D$17,3,FALSE),"")</f>
        <v/>
      </c>
      <c r="C5" s="31"/>
      <c r="D5" s="30" t="str">
        <f>IF(A5&lt;&gt;"",IF(B5=Arkusz11!$A$2,500,250),"")</f>
        <v/>
      </c>
      <c r="E5" s="38" t="str">
        <f t="shared" si="0"/>
        <v/>
      </c>
      <c r="F5" s="61"/>
    </row>
    <row r="6" spans="1:6">
      <c r="A6" s="35" t="str">
        <f>IF(Partnerzy!B6&lt;&gt;"",Partnerzy!B6,"")</f>
        <v/>
      </c>
      <c r="B6" s="35" t="str">
        <f>IF(A6&lt;&gt;"",VLOOKUP(A6,Partnerzy!$B$3:$D$17,3,FALSE),"")</f>
        <v/>
      </c>
      <c r="C6" s="31"/>
      <c r="D6" s="30" t="str">
        <f>IF(A6&lt;&gt;"",IF(B6=Arkusz11!$A$2,500,250),"")</f>
        <v/>
      </c>
      <c r="E6" s="38" t="str">
        <f t="shared" si="0"/>
        <v/>
      </c>
      <c r="F6" s="61"/>
    </row>
    <row r="7" spans="1:6">
      <c r="A7" s="35" t="str">
        <f>IF(Partnerzy!B7&lt;&gt;"",Partnerzy!B7,"")</f>
        <v/>
      </c>
      <c r="B7" s="35" t="str">
        <f>IF(A7&lt;&gt;"",VLOOKUP(A7,Partnerzy!$B$3:$D$17,3,FALSE),"")</f>
        <v/>
      </c>
      <c r="C7" s="31"/>
      <c r="D7" s="30" t="str">
        <f>IF(A7&lt;&gt;"",IF(B7=Arkusz11!$A$2,500,250),"")</f>
        <v/>
      </c>
      <c r="E7" s="38" t="str">
        <f t="shared" si="0"/>
        <v/>
      </c>
      <c r="F7" s="61"/>
    </row>
    <row r="8" spans="1:6">
      <c r="A8" s="35" t="str">
        <f>IF(Partnerzy!B8&lt;&gt;"",Partnerzy!B8,"")</f>
        <v/>
      </c>
      <c r="B8" s="35" t="str">
        <f>IF(A8&lt;&gt;"",VLOOKUP(A8,Partnerzy!$B$3:$D$17,3,FALSE),"")</f>
        <v/>
      </c>
      <c r="C8" s="31"/>
      <c r="D8" s="30" t="str">
        <f>IF(A8&lt;&gt;"",IF(B8=Arkusz11!$A$2,500,250),"")</f>
        <v/>
      </c>
      <c r="E8" s="38" t="str">
        <f t="shared" si="0"/>
        <v/>
      </c>
      <c r="F8" s="61"/>
    </row>
    <row r="9" spans="1:6">
      <c r="A9" s="35" t="str">
        <f>IF(Partnerzy!B9&lt;&gt;"",Partnerzy!B9,"")</f>
        <v/>
      </c>
      <c r="B9" s="35" t="str">
        <f>IF(A9&lt;&gt;"",VLOOKUP(A9,Partnerzy!$B$3:$D$17,3,FALSE),"")</f>
        <v/>
      </c>
      <c r="C9" s="31"/>
      <c r="D9" s="30" t="str">
        <f>IF(A9&lt;&gt;"",IF(B9=Arkusz11!$A$2,500,250),"")</f>
        <v/>
      </c>
      <c r="E9" s="38" t="str">
        <f t="shared" si="0"/>
        <v/>
      </c>
      <c r="F9" s="61"/>
    </row>
    <row r="10" spans="1:6">
      <c r="A10" s="35" t="str">
        <f>IF(Partnerzy!B10&lt;&gt;"",Partnerzy!B10,"")</f>
        <v/>
      </c>
      <c r="B10" s="35" t="str">
        <f>IF(A10&lt;&gt;"",VLOOKUP(A10,Partnerzy!$B$3:$D$17,3,FALSE),"")</f>
        <v/>
      </c>
      <c r="C10" s="31"/>
      <c r="D10" s="30" t="str">
        <f>IF(A10&lt;&gt;"",IF(B10=Arkusz11!$A$2,500,250),"")</f>
        <v/>
      </c>
      <c r="E10" s="38" t="str">
        <f t="shared" si="0"/>
        <v/>
      </c>
      <c r="F10" s="61"/>
    </row>
    <row r="11" spans="1:6">
      <c r="A11" s="35" t="str">
        <f>IF(Partnerzy!B11&lt;&gt;"",Partnerzy!B11,"")</f>
        <v/>
      </c>
      <c r="B11" s="35" t="str">
        <f>IF(A11&lt;&gt;"",VLOOKUP(A11,Partnerzy!$B$3:$D$17,3,FALSE),"")</f>
        <v/>
      </c>
      <c r="C11" s="31"/>
      <c r="D11" s="30" t="str">
        <f>IF(A11&lt;&gt;"",IF(B11=Arkusz11!$A$2,500,250),"")</f>
        <v/>
      </c>
      <c r="E11" s="38" t="str">
        <f t="shared" si="0"/>
        <v/>
      </c>
      <c r="F11" s="61"/>
    </row>
    <row r="12" spans="1:6">
      <c r="A12" s="35" t="str">
        <f>IF(Partnerzy!B12&lt;&gt;"",Partnerzy!B12,"")</f>
        <v/>
      </c>
      <c r="B12" s="35" t="str">
        <f>IF(A12&lt;&gt;"",VLOOKUP(A12,Partnerzy!$B$3:$D$17,3,FALSE),"")</f>
        <v/>
      </c>
      <c r="C12" s="31"/>
      <c r="D12" s="30" t="str">
        <f>IF(A12&lt;&gt;"",IF(B12=Arkusz11!$A$2,500,250),"")</f>
        <v/>
      </c>
      <c r="E12" s="38" t="str">
        <f t="shared" si="0"/>
        <v/>
      </c>
      <c r="F12" s="61"/>
    </row>
    <row r="13" spans="1:6">
      <c r="A13" s="35" t="str">
        <f>IF(Partnerzy!B13&lt;&gt;"",Partnerzy!B13,"")</f>
        <v/>
      </c>
      <c r="B13" s="35" t="str">
        <f>IF(A13&lt;&gt;"",VLOOKUP(A13,Partnerzy!$B$3:$D$17,3,FALSE),"")</f>
        <v/>
      </c>
      <c r="C13" s="31"/>
      <c r="D13" s="30" t="str">
        <f>IF(A13&lt;&gt;"",IF(B13=Arkusz11!$A$2,500,250),"")</f>
        <v/>
      </c>
      <c r="E13" s="38" t="str">
        <f t="shared" si="0"/>
        <v/>
      </c>
      <c r="F13" s="61"/>
    </row>
    <row r="14" spans="1:6">
      <c r="A14" s="35" t="str">
        <f>IF(Partnerzy!B14&lt;&gt;"",Partnerzy!B14,"")</f>
        <v/>
      </c>
      <c r="B14" s="35" t="str">
        <f>IF(A14&lt;&gt;"",VLOOKUP(A14,Partnerzy!$B$3:$D$17,3,FALSE),"")</f>
        <v/>
      </c>
      <c r="C14" s="34"/>
      <c r="D14" s="30" t="str">
        <f>IF(A14&lt;&gt;"",IF(B14=Arkusz11!$A$2,500,250),"")</f>
        <v/>
      </c>
      <c r="E14" s="38" t="str">
        <f t="shared" si="0"/>
        <v/>
      </c>
      <c r="F14" s="61"/>
    </row>
    <row r="15" spans="1:6">
      <c r="A15" s="35" t="str">
        <f>IF(Partnerzy!B15&lt;&gt;"",Partnerzy!B15,"")</f>
        <v/>
      </c>
      <c r="B15" s="35" t="str">
        <f>IF(A15&lt;&gt;"",VLOOKUP(A15,Partnerzy!$B$3:$D$17,3,FALSE),"")</f>
        <v/>
      </c>
      <c r="C15" s="31"/>
      <c r="D15" s="30" t="str">
        <f>IF(A15&lt;&gt;"",IF(B15=Arkusz11!$A$2,500,250),"")</f>
        <v/>
      </c>
      <c r="E15" s="38" t="str">
        <f t="shared" si="0"/>
        <v/>
      </c>
      <c r="F15" s="61"/>
    </row>
    <row r="16" spans="1:6">
      <c r="A16" s="35" t="str">
        <f>IF(Partnerzy!B16&lt;&gt;"",Partnerzy!B16,"")</f>
        <v/>
      </c>
      <c r="B16" s="35" t="str">
        <f>IF(A16&lt;&gt;"",VLOOKUP(A16,Partnerzy!$B$3:$D$17,3,FALSE),"")</f>
        <v/>
      </c>
      <c r="C16" s="31"/>
      <c r="D16" s="30" t="str">
        <f>IF(A16&lt;&gt;"",IF(B16=Arkusz11!$A$2,500,250),"")</f>
        <v/>
      </c>
      <c r="E16" s="38" t="str">
        <f t="shared" si="0"/>
        <v/>
      </c>
      <c r="F16" s="61"/>
    </row>
    <row r="17" spans="1:6">
      <c r="A17" s="35" t="str">
        <f>IF(Partnerzy!B17&lt;&gt;"",Partnerzy!B17,"")</f>
        <v/>
      </c>
      <c r="B17" s="35" t="str">
        <f>IF(A17&lt;&gt;"",VLOOKUP(A17,Partnerzy!$B$3:$D$17,3,FALSE),"")</f>
        <v/>
      </c>
      <c r="C17" s="31"/>
      <c r="D17" s="30" t="str">
        <f>IF(A17&lt;&gt;"",IF(B17=Arkusz11!$A$2,500,250),"")</f>
        <v/>
      </c>
      <c r="E17" s="38" t="str">
        <f t="shared" si="0"/>
        <v/>
      </c>
      <c r="F17" s="61"/>
    </row>
  </sheetData>
  <sheetProtection password="CE8A" sheet="1" objects="1" scenarios="1" deleteRows="0" sort="0" autoFilter="0"/>
  <dataValidations count="2">
    <dataValidation type="custom" allowBlank="1" showInputMessage="1" showErrorMessage="1" sqref="F4:F17">
      <formula1>ISNUMBER(F4)</formula1>
    </dataValidation>
    <dataValidation type="custom" allowBlank="1" showInputMessage="1" showErrorMessage="1" sqref="F3">
      <formula1>AND(ISNUMBER(F3),F3&lt;=E3)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&amp;L&amp;"Arial Narrow,Pogrubiony"&amp;12Zarządzanie projektem i jego wdrażanie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activeCell="E3" sqref="E3"/>
    </sheetView>
  </sheetViews>
  <sheetFormatPr defaultColWidth="9" defaultRowHeight="16.5"/>
  <cols>
    <col min="1" max="1" width="35" style="3" customWidth="1"/>
    <col min="2" max="2" width="8.25" style="3" customWidth="1"/>
    <col min="3" max="3" width="11.375" style="3" customWidth="1"/>
    <col min="4" max="4" width="14.875" style="3" customWidth="1"/>
    <col min="5" max="5" width="10.125" style="3" customWidth="1"/>
    <col min="6" max="6" width="12" style="3" customWidth="1"/>
    <col min="7" max="16384" width="9" style="3"/>
  </cols>
  <sheetData>
    <row r="1" spans="1:6" s="8" customFormat="1" ht="49.5" customHeight="1">
      <c r="A1" s="11" t="s">
        <v>18</v>
      </c>
      <c r="B1" s="11" t="s">
        <v>31</v>
      </c>
      <c r="C1" s="29" t="s">
        <v>126</v>
      </c>
      <c r="D1" s="11" t="s">
        <v>33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7">
        <f>SUM(F3:F40)</f>
        <v>0</v>
      </c>
    </row>
    <row r="3" spans="1:6">
      <c r="A3" s="34"/>
      <c r="B3" s="39"/>
      <c r="C3" s="39"/>
      <c r="D3" s="39"/>
      <c r="E3" s="30" t="str">
        <f>IF(D3&lt;&gt;"",IF(D3=Arkusz11!$D$3,Arkusz11!$E$3,Arkusz11!$E$4),"")</f>
        <v/>
      </c>
      <c r="F3" s="38" t="str">
        <f>IF(D3&lt;&gt;"",E3*C3,"")</f>
        <v/>
      </c>
    </row>
    <row r="4" spans="1:6">
      <c r="A4" s="34"/>
      <c r="B4" s="39"/>
      <c r="C4" s="39"/>
      <c r="D4" s="39"/>
      <c r="E4" s="30" t="str">
        <f>IF(D4&lt;&gt;"",IF(D4=Arkusz11!$D$3,Arkusz11!$E$3,Arkusz11!$E$4),"")</f>
        <v/>
      </c>
      <c r="F4" s="38" t="str">
        <f t="shared" ref="F4:F40" si="0">IF(D4&lt;&gt;"",E4*C4,"")</f>
        <v/>
      </c>
    </row>
    <row r="5" spans="1:6">
      <c r="A5" s="34"/>
      <c r="B5" s="39"/>
      <c r="C5" s="39"/>
      <c r="D5" s="39"/>
      <c r="E5" s="30" t="str">
        <f>IF(D5&lt;&gt;"",IF(D5=Arkusz11!$D$3,Arkusz11!$E$3,Arkusz11!$E$4),"")</f>
        <v/>
      </c>
      <c r="F5" s="38" t="str">
        <f t="shared" si="0"/>
        <v/>
      </c>
    </row>
    <row r="6" spans="1:6">
      <c r="A6" s="34"/>
      <c r="B6" s="39"/>
      <c r="C6" s="39"/>
      <c r="D6" s="39"/>
      <c r="E6" s="30" t="str">
        <f>IF(D6&lt;&gt;"",IF(D6=Arkusz11!$D$3,Arkusz11!$E$3,Arkusz11!$E$4),"")</f>
        <v/>
      </c>
      <c r="F6" s="38" t="str">
        <f t="shared" si="0"/>
        <v/>
      </c>
    </row>
    <row r="7" spans="1:6">
      <c r="A7" s="34"/>
      <c r="B7" s="39"/>
      <c r="C7" s="39"/>
      <c r="D7" s="39"/>
      <c r="E7" s="30" t="str">
        <f>IF(D7&lt;&gt;"",IF(D7=Arkusz11!$D$3,Arkusz11!$E$3,Arkusz11!$E$4),"")</f>
        <v/>
      </c>
      <c r="F7" s="38" t="str">
        <f t="shared" si="0"/>
        <v/>
      </c>
    </row>
    <row r="8" spans="1:6">
      <c r="A8" s="34"/>
      <c r="B8" s="39"/>
      <c r="C8" s="39"/>
      <c r="D8" s="39"/>
      <c r="E8" s="30" t="str">
        <f>IF(D8&lt;&gt;"",IF(D8=Arkusz11!$D$3,Arkusz11!$E$3,Arkusz11!$E$4),"")</f>
        <v/>
      </c>
      <c r="F8" s="38" t="str">
        <f t="shared" si="0"/>
        <v/>
      </c>
    </row>
    <row r="9" spans="1:6">
      <c r="A9" s="34"/>
      <c r="B9" s="39"/>
      <c r="C9" s="39"/>
      <c r="D9" s="39"/>
      <c r="E9" s="30" t="str">
        <f>IF(D9&lt;&gt;"",IF(D9=Arkusz11!$D$3,Arkusz11!$E$3,Arkusz11!$E$4),"")</f>
        <v/>
      </c>
      <c r="F9" s="38" t="str">
        <f t="shared" si="0"/>
        <v/>
      </c>
    </row>
    <row r="10" spans="1:6">
      <c r="A10" s="34"/>
      <c r="B10" s="39"/>
      <c r="C10" s="39"/>
      <c r="D10" s="39"/>
      <c r="E10" s="30" t="str">
        <f>IF(D10&lt;&gt;"",IF(D10=Arkusz11!$D$3,Arkusz11!$E$3,Arkusz11!$E$4),"")</f>
        <v/>
      </c>
      <c r="F10" s="38" t="str">
        <f t="shared" si="0"/>
        <v/>
      </c>
    </row>
    <row r="11" spans="1:6">
      <c r="A11" s="34"/>
      <c r="B11" s="39"/>
      <c r="C11" s="39"/>
      <c r="D11" s="39"/>
      <c r="E11" s="30" t="str">
        <f>IF(D11&lt;&gt;"",IF(D11=Arkusz11!$D$3,Arkusz11!$E$3,Arkusz11!$E$4),"")</f>
        <v/>
      </c>
      <c r="F11" s="38" t="str">
        <f t="shared" si="0"/>
        <v/>
      </c>
    </row>
    <row r="12" spans="1:6">
      <c r="A12" s="34"/>
      <c r="B12" s="39"/>
      <c r="C12" s="39"/>
      <c r="D12" s="39"/>
      <c r="E12" s="30" t="str">
        <f>IF(D12&lt;&gt;"",IF(D12=Arkusz11!$D$3,Arkusz11!$E$3,Arkusz11!$E$4),"")</f>
        <v/>
      </c>
      <c r="F12" s="38" t="str">
        <f t="shared" si="0"/>
        <v/>
      </c>
    </row>
    <row r="13" spans="1:6">
      <c r="A13" s="34"/>
      <c r="B13" s="39"/>
      <c r="C13" s="39"/>
      <c r="D13" s="39"/>
      <c r="E13" s="30" t="str">
        <f>IF(D13&lt;&gt;"",IF(D13=Arkusz11!$D$3,Arkusz11!$E$3,Arkusz11!$E$4),"")</f>
        <v/>
      </c>
      <c r="F13" s="38" t="str">
        <f t="shared" si="0"/>
        <v/>
      </c>
    </row>
    <row r="14" spans="1:6">
      <c r="A14" s="34"/>
      <c r="B14" s="39"/>
      <c r="C14" s="39"/>
      <c r="D14" s="39"/>
      <c r="E14" s="30" t="str">
        <f>IF(D14&lt;&gt;"",IF(D14=Arkusz11!$D$3,Arkusz11!$E$3,Arkusz11!$E$4),"")</f>
        <v/>
      </c>
      <c r="F14" s="38" t="str">
        <f t="shared" si="0"/>
        <v/>
      </c>
    </row>
    <row r="15" spans="1:6">
      <c r="A15" s="34"/>
      <c r="B15" s="39"/>
      <c r="C15" s="39"/>
      <c r="D15" s="39"/>
      <c r="E15" s="30" t="str">
        <f>IF(D15&lt;&gt;"",IF(D15=Arkusz11!$D$3,Arkusz11!$E$3,Arkusz11!$E$4),"")</f>
        <v/>
      </c>
      <c r="F15" s="38" t="str">
        <f t="shared" si="0"/>
        <v/>
      </c>
    </row>
    <row r="16" spans="1:6">
      <c r="A16" s="34"/>
      <c r="B16" s="39"/>
      <c r="C16" s="39"/>
      <c r="D16" s="39"/>
      <c r="E16" s="30" t="str">
        <f>IF(D16&lt;&gt;"",IF(D16=Arkusz11!$D$3,Arkusz11!$E$3,Arkusz11!$E$4),"")</f>
        <v/>
      </c>
      <c r="F16" s="38" t="str">
        <f t="shared" si="0"/>
        <v/>
      </c>
    </row>
    <row r="17" spans="1:6">
      <c r="A17" s="34"/>
      <c r="B17" s="39"/>
      <c r="C17" s="39"/>
      <c r="D17" s="39"/>
      <c r="E17" s="30" t="str">
        <f>IF(D17&lt;&gt;"",IF(D17=Arkusz11!$D$3,Arkusz11!$E$3,Arkusz11!$E$4),"")</f>
        <v/>
      </c>
      <c r="F17" s="38" t="str">
        <f t="shared" si="0"/>
        <v/>
      </c>
    </row>
    <row r="18" spans="1:6">
      <c r="A18" s="34"/>
      <c r="B18" s="39"/>
      <c r="C18" s="39"/>
      <c r="D18" s="39"/>
      <c r="E18" s="30" t="str">
        <f>IF(D18&lt;&gt;"",IF(D18=Arkusz11!$D$3,Arkusz11!$E$3,Arkusz11!$E$4),"")</f>
        <v/>
      </c>
      <c r="F18" s="38" t="str">
        <f t="shared" si="0"/>
        <v/>
      </c>
    </row>
    <row r="19" spans="1:6">
      <c r="A19" s="34"/>
      <c r="B19" s="39"/>
      <c r="C19" s="39"/>
      <c r="D19" s="39"/>
      <c r="E19" s="30" t="str">
        <f>IF(D19&lt;&gt;"",IF(D19=Arkusz11!$D$3,Arkusz11!$E$3,Arkusz11!$E$4),"")</f>
        <v/>
      </c>
      <c r="F19" s="38" t="str">
        <f t="shared" si="0"/>
        <v/>
      </c>
    </row>
    <row r="20" spans="1:6">
      <c r="A20" s="34"/>
      <c r="B20" s="39"/>
      <c r="C20" s="39"/>
      <c r="D20" s="39"/>
      <c r="E20" s="30" t="str">
        <f>IF(D20&lt;&gt;"",IF(D20=Arkusz11!$D$3,Arkusz11!$E$3,Arkusz11!$E$4),"")</f>
        <v/>
      </c>
      <c r="F20" s="38" t="str">
        <f t="shared" si="0"/>
        <v/>
      </c>
    </row>
    <row r="21" spans="1:6">
      <c r="A21" s="34"/>
      <c r="B21" s="39"/>
      <c r="C21" s="39"/>
      <c r="D21" s="39"/>
      <c r="E21" s="30" t="str">
        <f>IF(D21&lt;&gt;"",IF(D21=Arkusz11!$D$3,Arkusz11!$E$3,Arkusz11!$E$4),"")</f>
        <v/>
      </c>
      <c r="F21" s="38" t="str">
        <f t="shared" si="0"/>
        <v/>
      </c>
    </row>
    <row r="22" spans="1:6">
      <c r="A22" s="34"/>
      <c r="B22" s="39"/>
      <c r="C22" s="39"/>
      <c r="D22" s="39"/>
      <c r="E22" s="30" t="str">
        <f>IF(D22&lt;&gt;"",IF(D22=Arkusz11!$D$3,Arkusz11!$E$3,Arkusz11!$E$4),"")</f>
        <v/>
      </c>
      <c r="F22" s="38" t="str">
        <f t="shared" si="0"/>
        <v/>
      </c>
    </row>
    <row r="23" spans="1:6">
      <c r="A23" s="34"/>
      <c r="B23" s="39"/>
      <c r="C23" s="39"/>
      <c r="D23" s="39"/>
      <c r="E23" s="30" t="str">
        <f>IF(D23&lt;&gt;"",IF(D23=Arkusz11!$D$3,Arkusz11!$E$3,Arkusz11!$E$4),"")</f>
        <v/>
      </c>
      <c r="F23" s="38" t="str">
        <f t="shared" si="0"/>
        <v/>
      </c>
    </row>
    <row r="24" spans="1:6">
      <c r="A24" s="34"/>
      <c r="B24" s="39"/>
      <c r="C24" s="39"/>
      <c r="D24" s="39"/>
      <c r="E24" s="30" t="str">
        <f>IF(D24&lt;&gt;"",IF(D24=Arkusz11!$D$3,Arkusz11!$E$3,Arkusz11!$E$4),"")</f>
        <v/>
      </c>
      <c r="F24" s="38" t="str">
        <f t="shared" si="0"/>
        <v/>
      </c>
    </row>
    <row r="25" spans="1:6">
      <c r="A25" s="34"/>
      <c r="B25" s="39"/>
      <c r="C25" s="39"/>
      <c r="D25" s="39"/>
      <c r="E25" s="30" t="str">
        <f>IF(D25&lt;&gt;"",IF(D25=Arkusz11!$D$3,Arkusz11!$E$3,Arkusz11!$E$4),"")</f>
        <v/>
      </c>
      <c r="F25" s="38" t="str">
        <f t="shared" si="0"/>
        <v/>
      </c>
    </row>
    <row r="26" spans="1:6">
      <c r="A26" s="34"/>
      <c r="B26" s="39"/>
      <c r="C26" s="39"/>
      <c r="D26" s="39"/>
      <c r="E26" s="30" t="str">
        <f>IF(D26&lt;&gt;"",IF(D26=Arkusz11!$D$3,Arkusz11!$E$3,Arkusz11!$E$4),"")</f>
        <v/>
      </c>
      <c r="F26" s="38" t="str">
        <f t="shared" si="0"/>
        <v/>
      </c>
    </row>
    <row r="27" spans="1:6">
      <c r="A27" s="34"/>
      <c r="B27" s="39"/>
      <c r="C27" s="39"/>
      <c r="D27" s="39"/>
      <c r="E27" s="30" t="str">
        <f>IF(D27&lt;&gt;"",IF(D27=Arkusz11!$D$3,Arkusz11!$E$3,Arkusz11!$E$4),"")</f>
        <v/>
      </c>
      <c r="F27" s="38" t="str">
        <f t="shared" si="0"/>
        <v/>
      </c>
    </row>
    <row r="28" spans="1:6">
      <c r="A28" s="34"/>
      <c r="B28" s="39"/>
      <c r="C28" s="39"/>
      <c r="D28" s="39"/>
      <c r="E28" s="30" t="str">
        <f>IF(D28&lt;&gt;"",IF(D28=Arkusz11!$D$3,Arkusz11!$E$3,Arkusz11!$E$4),"")</f>
        <v/>
      </c>
      <c r="F28" s="38" t="str">
        <f t="shared" si="0"/>
        <v/>
      </c>
    </row>
    <row r="29" spans="1:6">
      <c r="A29" s="34"/>
      <c r="B29" s="39"/>
      <c r="C29" s="39"/>
      <c r="D29" s="39"/>
      <c r="E29" s="30" t="str">
        <f>IF(D29&lt;&gt;"",IF(D29=Arkusz11!$D$3,Arkusz11!$E$3,Arkusz11!$E$4),"")</f>
        <v/>
      </c>
      <c r="F29" s="38" t="str">
        <f t="shared" si="0"/>
        <v/>
      </c>
    </row>
    <row r="30" spans="1:6">
      <c r="A30" s="34"/>
      <c r="B30" s="39"/>
      <c r="C30" s="39"/>
      <c r="D30" s="39"/>
      <c r="E30" s="30" t="str">
        <f>IF(D30&lt;&gt;"",IF(D30=Arkusz11!$D$3,Arkusz11!$E$3,Arkusz11!$E$4),"")</f>
        <v/>
      </c>
      <c r="F30" s="38" t="str">
        <f t="shared" si="0"/>
        <v/>
      </c>
    </row>
    <row r="31" spans="1:6">
      <c r="A31" s="34"/>
      <c r="B31" s="39"/>
      <c r="C31" s="39"/>
      <c r="D31" s="39"/>
      <c r="E31" s="30" t="str">
        <f>IF(D31&lt;&gt;"",IF(D31=Arkusz11!$D$3,Arkusz11!$E$3,Arkusz11!$E$4),"")</f>
        <v/>
      </c>
      <c r="F31" s="38" t="str">
        <f t="shared" si="0"/>
        <v/>
      </c>
    </row>
    <row r="32" spans="1:6">
      <c r="A32" s="34"/>
      <c r="B32" s="39"/>
      <c r="C32" s="39"/>
      <c r="D32" s="39"/>
      <c r="E32" s="30" t="str">
        <f>IF(D32&lt;&gt;"",IF(D32=Arkusz11!$D$3,Arkusz11!$E$3,Arkusz11!$E$4),"")</f>
        <v/>
      </c>
      <c r="F32" s="38" t="str">
        <f t="shared" si="0"/>
        <v/>
      </c>
    </row>
    <row r="33" spans="1:6">
      <c r="A33" s="34"/>
      <c r="B33" s="39"/>
      <c r="C33" s="39"/>
      <c r="D33" s="39"/>
      <c r="E33" s="30" t="str">
        <f>IF(D33&lt;&gt;"",IF(D33=Arkusz11!$D$3,Arkusz11!$E$3,Arkusz11!$E$4),"")</f>
        <v/>
      </c>
      <c r="F33" s="38" t="str">
        <f t="shared" si="0"/>
        <v/>
      </c>
    </row>
    <row r="34" spans="1:6">
      <c r="A34" s="34"/>
      <c r="B34" s="39"/>
      <c r="C34" s="39"/>
      <c r="D34" s="39"/>
      <c r="E34" s="30" t="str">
        <f>IF(D34&lt;&gt;"",IF(D34=Arkusz11!$D$3,Arkusz11!$E$3,Arkusz11!$E$4),"")</f>
        <v/>
      </c>
      <c r="F34" s="38" t="str">
        <f t="shared" si="0"/>
        <v/>
      </c>
    </row>
    <row r="35" spans="1:6">
      <c r="A35" s="34"/>
      <c r="B35" s="39"/>
      <c r="C35" s="39"/>
      <c r="D35" s="39"/>
      <c r="E35" s="30" t="str">
        <f>IF(D35&lt;&gt;"",IF(D35=Arkusz11!$D$3,Arkusz11!$E$3,Arkusz11!$E$4),"")</f>
        <v/>
      </c>
      <c r="F35" s="38" t="str">
        <f t="shared" si="0"/>
        <v/>
      </c>
    </row>
    <row r="36" spans="1:6">
      <c r="A36" s="34"/>
      <c r="B36" s="39"/>
      <c r="C36" s="39"/>
      <c r="D36" s="39"/>
      <c r="E36" s="30" t="str">
        <f>IF(D36&lt;&gt;"",IF(D36=Arkusz11!$D$3,Arkusz11!$E$3,Arkusz11!$E$4),"")</f>
        <v/>
      </c>
      <c r="F36" s="38" t="str">
        <f t="shared" si="0"/>
        <v/>
      </c>
    </row>
    <row r="37" spans="1:6">
      <c r="A37" s="34"/>
      <c r="B37" s="39" t="s">
        <v>16</v>
      </c>
      <c r="C37" s="39"/>
      <c r="D37" s="39"/>
      <c r="E37" s="30" t="str">
        <f>IF(D37&lt;&gt;"",IF(D37=Arkusz11!$D$3,Arkusz11!$E$3,Arkusz11!$E$4),"")</f>
        <v/>
      </c>
      <c r="F37" s="38" t="str">
        <f t="shared" si="0"/>
        <v/>
      </c>
    </row>
    <row r="38" spans="1:6">
      <c r="A38" s="34"/>
      <c r="B38" s="39"/>
      <c r="C38" s="39"/>
      <c r="D38" s="39"/>
      <c r="E38" s="30" t="str">
        <f>IF(D38&lt;&gt;"",IF(D38=Arkusz11!$D$3,Arkusz11!$E$3,Arkusz11!$E$4),"")</f>
        <v/>
      </c>
      <c r="F38" s="38" t="str">
        <f t="shared" si="0"/>
        <v/>
      </c>
    </row>
    <row r="39" spans="1:6">
      <c r="A39" s="34"/>
      <c r="B39" s="39"/>
      <c r="C39" s="39"/>
      <c r="D39" s="39"/>
      <c r="E39" s="30" t="str">
        <f>IF(D39&lt;&gt;"",IF(D39=Arkusz11!$D$3,Arkusz11!$E$3,Arkusz11!$E$4),"")</f>
        <v/>
      </c>
      <c r="F39" s="38" t="str">
        <f t="shared" si="0"/>
        <v/>
      </c>
    </row>
    <row r="40" spans="1:6">
      <c r="A40" s="34"/>
      <c r="B40" s="39"/>
      <c r="C40" s="39"/>
      <c r="D40" s="39"/>
      <c r="E40" s="30" t="str">
        <f>IF(D40&lt;&gt;"",IF(D40=Arkusz11!$D$3,Arkusz11!$E$3,Arkusz11!$E$4),"")</f>
        <v/>
      </c>
      <c r="F40" s="38" t="str">
        <f t="shared" si="0"/>
        <v/>
      </c>
    </row>
  </sheetData>
  <sheetProtection password="CE8A" sheet="1" objects="1" scenarios="1" deleteRows="0" sort="0" autoFilter="0"/>
  <dataValidations count="2">
    <dataValidation type="list" allowBlank="1" showInputMessage="1" showErrorMessage="1" sqref="A3:A40">
      <formula1>konsorcjum</formula1>
    </dataValidation>
    <dataValidation type="list" allowBlank="1" showInputMessage="1" showErrorMessage="1" sqref="D3:D40">
      <formula1>dystanstpm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&amp;L&amp;"Arial Narrow,Pogrubiony"&amp;12Międzynarodowe spotkania projektowe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zoomScaleNormal="100" workbookViewId="0">
      <selection activeCell="F4" sqref="F4"/>
    </sheetView>
  </sheetViews>
  <sheetFormatPr defaultColWidth="9" defaultRowHeight="16.5"/>
  <cols>
    <col min="1" max="1" width="37.5" style="3" customWidth="1"/>
    <col min="2" max="2" width="10.25" style="3" customWidth="1"/>
    <col min="3" max="3" width="11.25" style="3" customWidth="1"/>
    <col min="4" max="4" width="28.625" style="3" customWidth="1"/>
    <col min="5" max="5" width="27.25" style="3" customWidth="1"/>
    <col min="6" max="6" width="10.125" style="3" customWidth="1"/>
    <col min="7" max="7" width="11.375" style="3" customWidth="1"/>
    <col min="8" max="16384" width="9" style="3"/>
  </cols>
  <sheetData>
    <row r="1" spans="1:8" s="8" customFormat="1" ht="49.5" customHeight="1">
      <c r="A1" s="10" t="s">
        <v>18</v>
      </c>
      <c r="B1" s="10" t="s">
        <v>19</v>
      </c>
      <c r="C1" s="11" t="s">
        <v>92</v>
      </c>
      <c r="D1" s="10" t="s">
        <v>129</v>
      </c>
      <c r="E1" s="10" t="s">
        <v>85</v>
      </c>
      <c r="F1" s="11" t="s">
        <v>86</v>
      </c>
      <c r="G1" s="10" t="s">
        <v>34</v>
      </c>
      <c r="H1" s="10" t="s">
        <v>29</v>
      </c>
    </row>
    <row r="2" spans="1:8" s="8" customFormat="1" ht="18" customHeight="1">
      <c r="A2" s="12"/>
      <c r="B2" s="12"/>
      <c r="C2" s="12"/>
      <c r="D2" s="12"/>
      <c r="E2" s="12"/>
      <c r="F2" s="13"/>
      <c r="G2" s="42"/>
      <c r="H2" s="53">
        <f>SUM(H3:H102)</f>
        <v>0</v>
      </c>
    </row>
    <row r="3" spans="1:8">
      <c r="A3" s="34"/>
      <c r="B3" s="35" t="str">
        <f>IF(A3&lt;&gt;"",VLOOKUP(A3,Partnerzy!$B$3:$C$17,2,FALSE),"")</f>
        <v/>
      </c>
      <c r="C3" s="34"/>
      <c r="D3" s="34"/>
      <c r="E3" s="40"/>
      <c r="F3" s="41"/>
      <c r="G3" s="43" t="str">
        <f>IF(AND(E3&lt;&gt;"",ISNUMBER(F3)),VLOOKUP(B3,Arkusz11!$D$14:$H$51,IF(E3=Arkusz11!$H$3,2,IF(E3=Arkusz11!$H$4,3,IF(E3=Arkusz11!$H$5,4,5))),FALSE),"")</f>
        <v/>
      </c>
      <c r="H3" s="44" t="str">
        <f>IF(ISNUMBER(F3),G3*F3,"")</f>
        <v/>
      </c>
    </row>
    <row r="4" spans="1:8">
      <c r="A4" s="34"/>
      <c r="B4" s="35" t="str">
        <f>IF(A4&lt;&gt;"",VLOOKUP(A4,Partnerzy!$B$3:$C$17,2,FALSE),"")</f>
        <v/>
      </c>
      <c r="C4" s="34"/>
      <c r="D4" s="34"/>
      <c r="E4" s="40"/>
      <c r="F4" s="41"/>
      <c r="G4" s="43" t="str">
        <f>IF(AND(E4&lt;&gt;"",ISNUMBER(F4)),VLOOKUP(B4,Arkusz11!$D$14:$H$51,IF(E4=Arkusz11!$H$3,2,IF(E4=Arkusz11!$H$4,3,IF(E4=Arkusz11!$H$5,4,5))),FALSE),"")</f>
        <v/>
      </c>
      <c r="H4" s="44" t="str">
        <f t="shared" ref="H4:H67" si="0">IF(ISNUMBER(F4),G4*F4,"")</f>
        <v/>
      </c>
    </row>
    <row r="5" spans="1:8">
      <c r="A5" s="34"/>
      <c r="B5" s="35" t="str">
        <f>IF(A5&lt;&gt;"",VLOOKUP(A5,Partnerzy!$B$3:$C$17,2,FALSE),"")</f>
        <v/>
      </c>
      <c r="C5" s="34"/>
      <c r="D5" s="34"/>
      <c r="E5" s="40"/>
      <c r="F5" s="41"/>
      <c r="G5" s="43" t="str">
        <f>IF(AND(E5&lt;&gt;"",ISNUMBER(F5)),VLOOKUP(B5,Arkusz11!$D$14:$H$51,IF(E5=Arkusz11!$H$3,2,IF(E5=Arkusz11!$H$4,3,IF(E5=Arkusz11!$H$5,4,5))),FALSE),"")</f>
        <v/>
      </c>
      <c r="H5" s="44" t="str">
        <f t="shared" si="0"/>
        <v/>
      </c>
    </row>
    <row r="6" spans="1:8">
      <c r="A6" s="34"/>
      <c r="B6" s="35" t="str">
        <f>IF(A6&lt;&gt;"",VLOOKUP(A6,Partnerzy!$B$3:$C$17,2,FALSE),"")</f>
        <v/>
      </c>
      <c r="C6" s="34"/>
      <c r="D6" s="34"/>
      <c r="E6" s="40"/>
      <c r="F6" s="41"/>
      <c r="G6" s="43" t="str">
        <f>IF(AND(E6&lt;&gt;"",ISNUMBER(F6)),VLOOKUP(B6,Arkusz11!$D$14:$H$51,IF(E6=Arkusz11!$H$3,2,IF(E6=Arkusz11!$H$4,3,IF(E6=Arkusz11!$H$5,4,5))),FALSE),"")</f>
        <v/>
      </c>
      <c r="H6" s="44" t="str">
        <f t="shared" si="0"/>
        <v/>
      </c>
    </row>
    <row r="7" spans="1:8">
      <c r="A7" s="34"/>
      <c r="B7" s="35" t="str">
        <f>IF(A7&lt;&gt;"",VLOOKUP(A7,Partnerzy!$B$3:$C$17,2,FALSE),"")</f>
        <v/>
      </c>
      <c r="C7" s="34"/>
      <c r="D7" s="34"/>
      <c r="E7" s="40"/>
      <c r="F7" s="41"/>
      <c r="G7" s="43" t="str">
        <f>IF(AND(E7&lt;&gt;"",ISNUMBER(F7)),VLOOKUP(B7,Arkusz11!$D$14:$H$51,IF(E7=Arkusz11!$H$3,2,IF(E7=Arkusz11!$H$4,3,IF(E7=Arkusz11!$H$5,4,5))),FALSE),"")</f>
        <v/>
      </c>
      <c r="H7" s="44" t="str">
        <f t="shared" si="0"/>
        <v/>
      </c>
    </row>
    <row r="8" spans="1:8">
      <c r="A8" s="34"/>
      <c r="B8" s="35" t="str">
        <f>IF(A8&lt;&gt;"",VLOOKUP(A8,Partnerzy!$B$3:$C$17,2,FALSE),"")</f>
        <v/>
      </c>
      <c r="C8" s="34"/>
      <c r="D8" s="34"/>
      <c r="E8" s="40"/>
      <c r="F8" s="41"/>
      <c r="G8" s="43" t="str">
        <f>IF(AND(E8&lt;&gt;"",ISNUMBER(F8)),VLOOKUP(B8,Arkusz11!$D$14:$H$51,IF(E8=Arkusz11!$H$3,2,IF(E8=Arkusz11!$H$4,3,IF(E8=Arkusz11!$H$5,4,5))),FALSE),"")</f>
        <v/>
      </c>
      <c r="H8" s="44" t="str">
        <f t="shared" si="0"/>
        <v/>
      </c>
    </row>
    <row r="9" spans="1:8">
      <c r="A9" s="34"/>
      <c r="B9" s="35" t="str">
        <f>IF(A9&lt;&gt;"",VLOOKUP(A9,Partnerzy!$B$3:$C$17,2,FALSE),"")</f>
        <v/>
      </c>
      <c r="C9" s="34"/>
      <c r="D9" s="34"/>
      <c r="E9" s="40"/>
      <c r="F9" s="41"/>
      <c r="G9" s="43" t="str">
        <f>IF(AND(E9&lt;&gt;"",ISNUMBER(F9)),VLOOKUP(B9,Arkusz11!$D$14:$H$51,IF(E9=Arkusz11!$H$3,2,IF(E9=Arkusz11!$H$4,3,IF(E9=Arkusz11!$H$5,4,5))),FALSE),"")</f>
        <v/>
      </c>
      <c r="H9" s="44" t="str">
        <f t="shared" si="0"/>
        <v/>
      </c>
    </row>
    <row r="10" spans="1:8">
      <c r="A10" s="34"/>
      <c r="B10" s="35" t="str">
        <f>IF(A10&lt;&gt;"",VLOOKUP(A10,Partnerzy!$B$3:$C$17,2,FALSE),"")</f>
        <v/>
      </c>
      <c r="C10" s="34"/>
      <c r="D10" s="34"/>
      <c r="E10" s="40"/>
      <c r="F10" s="41"/>
      <c r="G10" s="43" t="str">
        <f>IF(AND(E10&lt;&gt;"",ISNUMBER(F10)),VLOOKUP(B10,Arkusz11!$D$14:$H$51,IF(E10=Arkusz11!$H$3,2,IF(E10=Arkusz11!$H$4,3,IF(E10=Arkusz11!$H$5,4,5))),FALSE),"")</f>
        <v/>
      </c>
      <c r="H10" s="44" t="str">
        <f t="shared" si="0"/>
        <v/>
      </c>
    </row>
    <row r="11" spans="1:8">
      <c r="A11" s="34"/>
      <c r="B11" s="35" t="str">
        <f>IF(A11&lt;&gt;"",VLOOKUP(A11,Partnerzy!$B$3:$C$17,2,FALSE),"")</f>
        <v/>
      </c>
      <c r="C11" s="34"/>
      <c r="D11" s="34"/>
      <c r="E11" s="40"/>
      <c r="F11" s="41"/>
      <c r="G11" s="43" t="str">
        <f>IF(AND(E11&lt;&gt;"",ISNUMBER(F11)),VLOOKUP(B11,Arkusz11!$D$14:$H$51,IF(E11=Arkusz11!$H$3,2,IF(E11=Arkusz11!$H$4,3,IF(E11=Arkusz11!$H$5,4,5))),FALSE),"")</f>
        <v/>
      </c>
      <c r="H11" s="44" t="str">
        <f t="shared" si="0"/>
        <v/>
      </c>
    </row>
    <row r="12" spans="1:8">
      <c r="A12" s="34"/>
      <c r="B12" s="35" t="str">
        <f>IF(A12&lt;&gt;"",VLOOKUP(A12,Partnerzy!$B$3:$C$17,2,FALSE),"")</f>
        <v/>
      </c>
      <c r="C12" s="34"/>
      <c r="D12" s="34"/>
      <c r="E12" s="40"/>
      <c r="F12" s="41"/>
      <c r="G12" s="43" t="str">
        <f>IF(AND(E12&lt;&gt;"",ISNUMBER(F12)),VLOOKUP(B12,Arkusz11!$D$14:$H$51,IF(E12=Arkusz11!$H$3,2,IF(E12=Arkusz11!$H$4,3,IF(E12=Arkusz11!$H$5,4,5))),FALSE),"")</f>
        <v/>
      </c>
      <c r="H12" s="44" t="str">
        <f t="shared" si="0"/>
        <v/>
      </c>
    </row>
    <row r="13" spans="1:8">
      <c r="A13" s="34"/>
      <c r="B13" s="35" t="str">
        <f>IF(A13&lt;&gt;"",VLOOKUP(A13,Partnerzy!$B$3:$C$17,2,FALSE),"")</f>
        <v/>
      </c>
      <c r="C13" s="34"/>
      <c r="D13" s="34"/>
      <c r="E13" s="40"/>
      <c r="F13" s="41"/>
      <c r="G13" s="43" t="str">
        <f>IF(AND(E13&lt;&gt;"",ISNUMBER(F13)),VLOOKUP(B13,Arkusz11!$D$14:$H$51,IF(E13=Arkusz11!$H$3,2,IF(E13=Arkusz11!$H$4,3,IF(E13=Arkusz11!$H$5,4,5))),FALSE),"")</f>
        <v/>
      </c>
      <c r="H13" s="44" t="str">
        <f t="shared" si="0"/>
        <v/>
      </c>
    </row>
    <row r="14" spans="1:8">
      <c r="A14" s="34"/>
      <c r="B14" s="35" t="str">
        <f>IF(A14&lt;&gt;"",VLOOKUP(A14,Partnerzy!$B$3:$C$17,2,FALSE),"")</f>
        <v/>
      </c>
      <c r="C14" s="34"/>
      <c r="D14" s="34"/>
      <c r="E14" s="40"/>
      <c r="F14" s="41"/>
      <c r="G14" s="43" t="str">
        <f>IF(AND(E14&lt;&gt;"",ISNUMBER(F14)),VLOOKUP(B14,Arkusz11!$D$14:$H$51,IF(E14=Arkusz11!$H$3,2,IF(E14=Arkusz11!$H$4,3,IF(E14=Arkusz11!$H$5,4,5))),FALSE),"")</f>
        <v/>
      </c>
      <c r="H14" s="44" t="str">
        <f t="shared" si="0"/>
        <v/>
      </c>
    </row>
    <row r="15" spans="1:8">
      <c r="A15" s="34"/>
      <c r="B15" s="35" t="str">
        <f>IF(A15&lt;&gt;"",VLOOKUP(A15,Partnerzy!$B$3:$C$17,2,FALSE),"")</f>
        <v/>
      </c>
      <c r="C15" s="34"/>
      <c r="D15" s="34"/>
      <c r="E15" s="40"/>
      <c r="F15" s="41"/>
      <c r="G15" s="43" t="str">
        <f>IF(AND(E15&lt;&gt;"",ISNUMBER(F15)),VLOOKUP(B15,Arkusz11!$D$14:$H$51,IF(E15=Arkusz11!$H$3,2,IF(E15=Arkusz11!$H$4,3,IF(E15=Arkusz11!$H$5,4,5))),FALSE),"")</f>
        <v/>
      </c>
      <c r="H15" s="44" t="str">
        <f t="shared" si="0"/>
        <v/>
      </c>
    </row>
    <row r="16" spans="1:8">
      <c r="A16" s="34"/>
      <c r="B16" s="35" t="str">
        <f>IF(A16&lt;&gt;"",VLOOKUP(A16,Partnerzy!$B$3:$C$17,2,FALSE),"")</f>
        <v/>
      </c>
      <c r="C16" s="34"/>
      <c r="D16" s="34"/>
      <c r="E16" s="40"/>
      <c r="F16" s="41"/>
      <c r="G16" s="43" t="str">
        <f>IF(AND(E16&lt;&gt;"",ISNUMBER(F16)),VLOOKUP(B16,Arkusz11!$D$14:$H$51,IF(E16=Arkusz11!$H$3,2,IF(E16=Arkusz11!$H$4,3,IF(E16=Arkusz11!$H$5,4,5))),FALSE),"")</f>
        <v/>
      </c>
      <c r="H16" s="44" t="str">
        <f t="shared" si="0"/>
        <v/>
      </c>
    </row>
    <row r="17" spans="1:8">
      <c r="A17" s="34"/>
      <c r="B17" s="35" t="str">
        <f>IF(A17&lt;&gt;"",VLOOKUP(A17,Partnerzy!$B$3:$C$17,2,FALSE),"")</f>
        <v/>
      </c>
      <c r="C17" s="34"/>
      <c r="D17" s="34"/>
      <c r="E17" s="40"/>
      <c r="F17" s="41"/>
      <c r="G17" s="43" t="str">
        <f>IF(AND(E17&lt;&gt;"",ISNUMBER(F17)),VLOOKUP(B17,Arkusz11!$D$14:$H$51,IF(E17=Arkusz11!$H$3,2,IF(E17=Arkusz11!$H$4,3,IF(E17=Arkusz11!$H$5,4,5))),FALSE),"")</f>
        <v/>
      </c>
      <c r="H17" s="44" t="str">
        <f t="shared" si="0"/>
        <v/>
      </c>
    </row>
    <row r="18" spans="1:8">
      <c r="A18" s="34"/>
      <c r="B18" s="35" t="str">
        <f>IF(A18&lt;&gt;"",VLOOKUP(A18,Partnerzy!$B$3:$C$17,2,FALSE),"")</f>
        <v/>
      </c>
      <c r="C18" s="34"/>
      <c r="D18" s="34"/>
      <c r="E18" s="40"/>
      <c r="F18" s="41"/>
      <c r="G18" s="43" t="str">
        <f>IF(AND(E18&lt;&gt;"",ISNUMBER(F18)),VLOOKUP(B18,Arkusz11!$D$14:$H$51,IF(E18=Arkusz11!$H$3,2,IF(E18=Arkusz11!$H$4,3,IF(E18=Arkusz11!$H$5,4,5))),FALSE),"")</f>
        <v/>
      </c>
      <c r="H18" s="44" t="str">
        <f t="shared" si="0"/>
        <v/>
      </c>
    </row>
    <row r="19" spans="1:8">
      <c r="A19" s="34"/>
      <c r="B19" s="35" t="str">
        <f>IF(A19&lt;&gt;"",VLOOKUP(A19,Partnerzy!$B$3:$C$17,2,FALSE),"")</f>
        <v/>
      </c>
      <c r="C19" s="34"/>
      <c r="D19" s="34"/>
      <c r="E19" s="40"/>
      <c r="F19" s="41"/>
      <c r="G19" s="43" t="str">
        <f>IF(AND(E19&lt;&gt;"",ISNUMBER(F19)),VLOOKUP(B19,Arkusz11!$D$14:$H$51,IF(E19=Arkusz11!$H$3,2,IF(E19=Arkusz11!$H$4,3,IF(E19=Arkusz11!$H$5,4,5))),FALSE),"")</f>
        <v/>
      </c>
      <c r="H19" s="44" t="str">
        <f t="shared" si="0"/>
        <v/>
      </c>
    </row>
    <row r="20" spans="1:8">
      <c r="A20" s="34"/>
      <c r="B20" s="35" t="str">
        <f>IF(A20&lt;&gt;"",VLOOKUP(A20,Partnerzy!$B$3:$C$17,2,FALSE),"")</f>
        <v/>
      </c>
      <c r="C20" s="34"/>
      <c r="D20" s="34"/>
      <c r="E20" s="40"/>
      <c r="F20" s="41"/>
      <c r="G20" s="43" t="str">
        <f>IF(AND(E20&lt;&gt;"",ISNUMBER(F20)),VLOOKUP(B20,Arkusz11!$D$14:$H$51,IF(E20=Arkusz11!$H$3,2,IF(E20=Arkusz11!$H$4,3,IF(E20=Arkusz11!$H$5,4,5))),FALSE),"")</f>
        <v/>
      </c>
      <c r="H20" s="44" t="str">
        <f t="shared" si="0"/>
        <v/>
      </c>
    </row>
    <row r="21" spans="1:8">
      <c r="A21" s="34"/>
      <c r="B21" s="35" t="str">
        <f>IF(A21&lt;&gt;"",VLOOKUP(A21,Partnerzy!$B$3:$C$17,2,FALSE),"")</f>
        <v/>
      </c>
      <c r="C21" s="34"/>
      <c r="D21" s="34"/>
      <c r="E21" s="40"/>
      <c r="F21" s="41"/>
      <c r="G21" s="43" t="str">
        <f>IF(AND(E21&lt;&gt;"",ISNUMBER(F21)),VLOOKUP(B21,Arkusz11!$D$14:$H$51,IF(E21=Arkusz11!$H$3,2,IF(E21=Arkusz11!$H$4,3,IF(E21=Arkusz11!$H$5,4,5))),FALSE),"")</f>
        <v/>
      </c>
      <c r="H21" s="44" t="str">
        <f t="shared" si="0"/>
        <v/>
      </c>
    </row>
    <row r="22" spans="1:8">
      <c r="A22" s="34"/>
      <c r="B22" s="35" t="str">
        <f>IF(A22&lt;&gt;"",VLOOKUP(A22,Partnerzy!$B$3:$C$17,2,FALSE),"")</f>
        <v/>
      </c>
      <c r="C22" s="34"/>
      <c r="D22" s="34"/>
      <c r="E22" s="40"/>
      <c r="F22" s="41"/>
      <c r="G22" s="43" t="str">
        <f>IF(AND(E22&lt;&gt;"",ISNUMBER(F22)),VLOOKUP(B22,Arkusz11!$D$14:$H$51,IF(E22=Arkusz11!$H$3,2,IF(E22=Arkusz11!$H$4,3,IF(E22=Arkusz11!$H$5,4,5))),FALSE),"")</f>
        <v/>
      </c>
      <c r="H22" s="44" t="str">
        <f t="shared" si="0"/>
        <v/>
      </c>
    </row>
    <row r="23" spans="1:8">
      <c r="A23" s="34"/>
      <c r="B23" s="35" t="str">
        <f>IF(A23&lt;&gt;"",VLOOKUP(A23,Partnerzy!$B$3:$C$17,2,FALSE),"")</f>
        <v/>
      </c>
      <c r="C23" s="34"/>
      <c r="D23" s="34"/>
      <c r="E23" s="40"/>
      <c r="F23" s="41"/>
      <c r="G23" s="43" t="str">
        <f>IF(AND(E23&lt;&gt;"",ISNUMBER(F23)),VLOOKUP(B23,Arkusz11!$D$14:$H$51,IF(E23=Arkusz11!$H$3,2,IF(E23=Arkusz11!$H$4,3,IF(E23=Arkusz11!$H$5,4,5))),FALSE),"")</f>
        <v/>
      </c>
      <c r="H23" s="44" t="str">
        <f t="shared" si="0"/>
        <v/>
      </c>
    </row>
    <row r="24" spans="1:8">
      <c r="A24" s="34"/>
      <c r="B24" s="35" t="str">
        <f>IF(A24&lt;&gt;"",VLOOKUP(A24,Partnerzy!$B$3:$C$17,2,FALSE),"")</f>
        <v/>
      </c>
      <c r="C24" s="34"/>
      <c r="D24" s="34"/>
      <c r="E24" s="40"/>
      <c r="F24" s="41"/>
      <c r="G24" s="43" t="str">
        <f>IF(AND(E24&lt;&gt;"",ISNUMBER(F24)),VLOOKUP(B24,Arkusz11!$D$14:$H$51,IF(E24=Arkusz11!$H$3,2,IF(E24=Arkusz11!$H$4,3,IF(E24=Arkusz11!$H$5,4,5))),FALSE),"")</f>
        <v/>
      </c>
      <c r="H24" s="44" t="str">
        <f t="shared" si="0"/>
        <v/>
      </c>
    </row>
    <row r="25" spans="1:8">
      <c r="A25" s="34"/>
      <c r="B25" s="35" t="str">
        <f>IF(A25&lt;&gt;"",VLOOKUP(A25,Partnerzy!$B$3:$C$17,2,FALSE),"")</f>
        <v/>
      </c>
      <c r="C25" s="34"/>
      <c r="D25" s="34"/>
      <c r="E25" s="40"/>
      <c r="F25" s="41"/>
      <c r="G25" s="43" t="str">
        <f>IF(AND(E25&lt;&gt;"",ISNUMBER(F25)),VLOOKUP(B25,Arkusz11!$D$14:$H$51,IF(E25=Arkusz11!$H$3,2,IF(E25=Arkusz11!$H$4,3,IF(E25=Arkusz11!$H$5,4,5))),FALSE),"")</f>
        <v/>
      </c>
      <c r="H25" s="44" t="str">
        <f t="shared" si="0"/>
        <v/>
      </c>
    </row>
    <row r="26" spans="1:8">
      <c r="A26" s="34"/>
      <c r="B26" s="35" t="str">
        <f>IF(A26&lt;&gt;"",VLOOKUP(A26,Partnerzy!$B$3:$C$17,2,FALSE),"")</f>
        <v/>
      </c>
      <c r="C26" s="34"/>
      <c r="D26" s="34"/>
      <c r="E26" s="40"/>
      <c r="F26" s="41"/>
      <c r="G26" s="43" t="str">
        <f>IF(AND(E26&lt;&gt;"",ISNUMBER(F26)),VLOOKUP(B26,Arkusz11!$D$14:$H$51,IF(E26=Arkusz11!$H$3,2,IF(E26=Arkusz11!$H$4,3,IF(E26=Arkusz11!$H$5,4,5))),FALSE),"")</f>
        <v/>
      </c>
      <c r="H26" s="44" t="str">
        <f t="shared" si="0"/>
        <v/>
      </c>
    </row>
    <row r="27" spans="1:8">
      <c r="A27" s="34"/>
      <c r="B27" s="35" t="str">
        <f>IF(A27&lt;&gt;"",VLOOKUP(A27,Partnerzy!$B$3:$C$17,2,FALSE),"")</f>
        <v/>
      </c>
      <c r="C27" s="34"/>
      <c r="D27" s="34"/>
      <c r="E27" s="40"/>
      <c r="F27" s="41"/>
      <c r="G27" s="43" t="str">
        <f>IF(AND(E27&lt;&gt;"",ISNUMBER(F27)),VLOOKUP(B27,Arkusz11!$D$14:$H$51,IF(E27=Arkusz11!$H$3,2,IF(E27=Arkusz11!$H$4,3,IF(E27=Arkusz11!$H$5,4,5))),FALSE),"")</f>
        <v/>
      </c>
      <c r="H27" s="44" t="str">
        <f t="shared" si="0"/>
        <v/>
      </c>
    </row>
    <row r="28" spans="1:8">
      <c r="A28" s="34"/>
      <c r="B28" s="35" t="str">
        <f>IF(A28&lt;&gt;"",VLOOKUP(A28,Partnerzy!$B$3:$C$17,2,FALSE),"")</f>
        <v/>
      </c>
      <c r="C28" s="34"/>
      <c r="D28" s="34"/>
      <c r="E28" s="40"/>
      <c r="F28" s="41"/>
      <c r="G28" s="43" t="str">
        <f>IF(AND(E28&lt;&gt;"",ISNUMBER(F28)),VLOOKUP(B28,Arkusz11!$D$14:$H$51,IF(E28=Arkusz11!$H$3,2,IF(E28=Arkusz11!$H$4,3,IF(E28=Arkusz11!$H$5,4,5))),FALSE),"")</f>
        <v/>
      </c>
      <c r="H28" s="44" t="str">
        <f t="shared" si="0"/>
        <v/>
      </c>
    </row>
    <row r="29" spans="1:8">
      <c r="A29" s="34"/>
      <c r="B29" s="35" t="str">
        <f>IF(A29&lt;&gt;"",VLOOKUP(A29,Partnerzy!$B$3:$C$17,2,FALSE),"")</f>
        <v/>
      </c>
      <c r="C29" s="34"/>
      <c r="D29" s="34"/>
      <c r="E29" s="40"/>
      <c r="F29" s="41"/>
      <c r="G29" s="43" t="str">
        <f>IF(AND(E29&lt;&gt;"",ISNUMBER(F29)),VLOOKUP(B29,Arkusz11!$D$14:$H$51,IF(E29=Arkusz11!$H$3,2,IF(E29=Arkusz11!$H$4,3,IF(E29=Arkusz11!$H$5,4,5))),FALSE),"")</f>
        <v/>
      </c>
      <c r="H29" s="44" t="str">
        <f t="shared" si="0"/>
        <v/>
      </c>
    </row>
    <row r="30" spans="1:8">
      <c r="A30" s="34"/>
      <c r="B30" s="35" t="str">
        <f>IF(A30&lt;&gt;"",VLOOKUP(A30,Partnerzy!$B$3:$C$17,2,FALSE),"")</f>
        <v/>
      </c>
      <c r="C30" s="34"/>
      <c r="D30" s="34"/>
      <c r="E30" s="40"/>
      <c r="F30" s="41"/>
      <c r="G30" s="43" t="str">
        <f>IF(AND(E30&lt;&gt;"",ISNUMBER(F30)),VLOOKUP(B30,Arkusz11!$D$14:$H$51,IF(E30=Arkusz11!$H$3,2,IF(E30=Arkusz11!$H$4,3,IF(E30=Arkusz11!$H$5,4,5))),FALSE),"")</f>
        <v/>
      </c>
      <c r="H30" s="44" t="str">
        <f t="shared" si="0"/>
        <v/>
      </c>
    </row>
    <row r="31" spans="1:8">
      <c r="A31" s="34"/>
      <c r="B31" s="35" t="str">
        <f>IF(A31&lt;&gt;"",VLOOKUP(A31,Partnerzy!$B$3:$C$17,2,FALSE),"")</f>
        <v/>
      </c>
      <c r="C31" s="34"/>
      <c r="D31" s="34"/>
      <c r="E31" s="40"/>
      <c r="F31" s="41"/>
      <c r="G31" s="43" t="str">
        <f>IF(AND(E31&lt;&gt;"",ISNUMBER(F31)),VLOOKUP(B31,Arkusz11!$D$14:$H$51,IF(E31=Arkusz11!$H$3,2,IF(E31=Arkusz11!$H$4,3,IF(E31=Arkusz11!$H$5,4,5))),FALSE),"")</f>
        <v/>
      </c>
      <c r="H31" s="44" t="str">
        <f t="shared" si="0"/>
        <v/>
      </c>
    </row>
    <row r="32" spans="1:8">
      <c r="A32" s="34"/>
      <c r="B32" s="35" t="str">
        <f>IF(A32&lt;&gt;"",VLOOKUP(A32,Partnerzy!$B$3:$C$17,2,FALSE),"")</f>
        <v/>
      </c>
      <c r="C32" s="34"/>
      <c r="D32" s="34"/>
      <c r="E32" s="40"/>
      <c r="F32" s="41"/>
      <c r="G32" s="43" t="str">
        <f>IF(AND(E32&lt;&gt;"",ISNUMBER(F32)),VLOOKUP(B32,Arkusz11!$D$14:$H$51,IF(E32=Arkusz11!$H$3,2,IF(E32=Arkusz11!$H$4,3,IF(E32=Arkusz11!$H$5,4,5))),FALSE),"")</f>
        <v/>
      </c>
      <c r="H32" s="44" t="str">
        <f t="shared" si="0"/>
        <v/>
      </c>
    </row>
    <row r="33" spans="1:8">
      <c r="A33" s="34"/>
      <c r="B33" s="35" t="str">
        <f>IF(A33&lt;&gt;"",VLOOKUP(A33,Partnerzy!$B$3:$C$17,2,FALSE),"")</f>
        <v/>
      </c>
      <c r="C33" s="34"/>
      <c r="D33" s="34"/>
      <c r="E33" s="40"/>
      <c r="F33" s="41"/>
      <c r="G33" s="43" t="str">
        <f>IF(AND(E33&lt;&gt;"",ISNUMBER(F33)),VLOOKUP(B33,Arkusz11!$D$14:$H$51,IF(E33=Arkusz11!$H$3,2,IF(E33=Arkusz11!$H$4,3,IF(E33=Arkusz11!$H$5,4,5))),FALSE),"")</f>
        <v/>
      </c>
      <c r="H33" s="44" t="str">
        <f t="shared" si="0"/>
        <v/>
      </c>
    </row>
    <row r="34" spans="1:8">
      <c r="A34" s="34"/>
      <c r="B34" s="35" t="str">
        <f>IF(A34&lt;&gt;"",VLOOKUP(A34,Partnerzy!$B$3:$C$17,2,FALSE),"")</f>
        <v/>
      </c>
      <c r="C34" s="34"/>
      <c r="D34" s="34"/>
      <c r="E34" s="40"/>
      <c r="F34" s="41"/>
      <c r="G34" s="43" t="str">
        <f>IF(AND(E34&lt;&gt;"",ISNUMBER(F34)),VLOOKUP(B34,Arkusz11!$D$14:$H$51,IF(E34=Arkusz11!$H$3,2,IF(E34=Arkusz11!$H$4,3,IF(E34=Arkusz11!$H$5,4,5))),FALSE),"")</f>
        <v/>
      </c>
      <c r="H34" s="44" t="str">
        <f t="shared" si="0"/>
        <v/>
      </c>
    </row>
    <row r="35" spans="1:8">
      <c r="A35" s="34"/>
      <c r="B35" s="35" t="str">
        <f>IF(A35&lt;&gt;"",VLOOKUP(A35,Partnerzy!$B$3:$C$17,2,FALSE),"")</f>
        <v/>
      </c>
      <c r="C35" s="34"/>
      <c r="D35" s="34"/>
      <c r="E35" s="40"/>
      <c r="F35" s="41"/>
      <c r="G35" s="43" t="str">
        <f>IF(AND(E35&lt;&gt;"",ISNUMBER(F35)),VLOOKUP(B35,Arkusz11!$D$14:$H$51,IF(E35=Arkusz11!$H$3,2,IF(E35=Arkusz11!$H$4,3,IF(E35=Arkusz11!$H$5,4,5))),FALSE),"")</f>
        <v/>
      </c>
      <c r="H35" s="44" t="str">
        <f t="shared" si="0"/>
        <v/>
      </c>
    </row>
    <row r="36" spans="1:8">
      <c r="A36" s="34"/>
      <c r="B36" s="35" t="str">
        <f>IF(A36&lt;&gt;"",VLOOKUP(A36,Partnerzy!$B$3:$C$17,2,FALSE),"")</f>
        <v/>
      </c>
      <c r="C36" s="34"/>
      <c r="D36" s="34"/>
      <c r="E36" s="40"/>
      <c r="F36" s="41"/>
      <c r="G36" s="43" t="str">
        <f>IF(AND(E36&lt;&gt;"",ISNUMBER(F36)),VLOOKUP(B36,Arkusz11!$D$14:$H$51,IF(E36=Arkusz11!$H$3,2,IF(E36=Arkusz11!$H$4,3,IF(E36=Arkusz11!$H$5,4,5))),FALSE),"")</f>
        <v/>
      </c>
      <c r="H36" s="44" t="str">
        <f t="shared" si="0"/>
        <v/>
      </c>
    </row>
    <row r="37" spans="1:8">
      <c r="A37" s="34"/>
      <c r="B37" s="35" t="str">
        <f>IF(A37&lt;&gt;"",VLOOKUP(A37,Partnerzy!$B$3:$C$17,2,FALSE),"")</f>
        <v/>
      </c>
      <c r="C37" s="34"/>
      <c r="D37" s="34"/>
      <c r="E37" s="40"/>
      <c r="F37" s="41"/>
      <c r="G37" s="43" t="str">
        <f>IF(AND(E37&lt;&gt;"",ISNUMBER(F37)),VLOOKUP(B37,Arkusz11!$D$14:$H$51,IF(E37=Arkusz11!$H$3,2,IF(E37=Arkusz11!$H$4,3,IF(E37=Arkusz11!$H$5,4,5))),FALSE),"")</f>
        <v/>
      </c>
      <c r="H37" s="44" t="str">
        <f t="shared" si="0"/>
        <v/>
      </c>
    </row>
    <row r="38" spans="1:8">
      <c r="A38" s="34"/>
      <c r="B38" s="35" t="str">
        <f>IF(A38&lt;&gt;"",VLOOKUP(A38,Partnerzy!$B$3:$C$17,2,FALSE),"")</f>
        <v/>
      </c>
      <c r="C38" s="34"/>
      <c r="D38" s="34"/>
      <c r="E38" s="40"/>
      <c r="F38" s="41"/>
      <c r="G38" s="43" t="str">
        <f>IF(AND(E38&lt;&gt;"",ISNUMBER(F38)),VLOOKUP(B38,Arkusz11!$D$14:$H$51,IF(E38=Arkusz11!$H$3,2,IF(E38=Arkusz11!$H$4,3,IF(E38=Arkusz11!$H$5,4,5))),FALSE),"")</f>
        <v/>
      </c>
      <c r="H38" s="44" t="str">
        <f t="shared" si="0"/>
        <v/>
      </c>
    </row>
    <row r="39" spans="1:8">
      <c r="A39" s="34"/>
      <c r="B39" s="35" t="str">
        <f>IF(A39&lt;&gt;"",VLOOKUP(A39,Partnerzy!$B$3:$C$17,2,FALSE),"")</f>
        <v/>
      </c>
      <c r="C39" s="34"/>
      <c r="D39" s="34"/>
      <c r="E39" s="40"/>
      <c r="F39" s="41"/>
      <c r="G39" s="43" t="str">
        <f>IF(AND(E39&lt;&gt;"",ISNUMBER(F39)),VLOOKUP(B39,Arkusz11!$D$14:$H$51,IF(E39=Arkusz11!$H$3,2,IF(E39=Arkusz11!$H$4,3,IF(E39=Arkusz11!$H$5,4,5))),FALSE),"")</f>
        <v/>
      </c>
      <c r="H39" s="44" t="str">
        <f t="shared" si="0"/>
        <v/>
      </c>
    </row>
    <row r="40" spans="1:8">
      <c r="A40" s="34"/>
      <c r="B40" s="35" t="str">
        <f>IF(A40&lt;&gt;"",VLOOKUP(A40,Partnerzy!$B$3:$C$17,2,FALSE),"")</f>
        <v/>
      </c>
      <c r="C40" s="34"/>
      <c r="D40" s="34"/>
      <c r="E40" s="40"/>
      <c r="F40" s="41"/>
      <c r="G40" s="43" t="str">
        <f>IF(AND(E40&lt;&gt;"",ISNUMBER(F40)),VLOOKUP(B40,Arkusz11!$D$14:$H$51,IF(E40=Arkusz11!$H$3,2,IF(E40=Arkusz11!$H$4,3,IF(E40=Arkusz11!$H$5,4,5))),FALSE),"")</f>
        <v/>
      </c>
      <c r="H40" s="44" t="str">
        <f t="shared" si="0"/>
        <v/>
      </c>
    </row>
    <row r="41" spans="1:8">
      <c r="A41" s="34"/>
      <c r="B41" s="35" t="str">
        <f>IF(A41&lt;&gt;"",VLOOKUP(A41,Partnerzy!$B$3:$C$17,2,FALSE),"")</f>
        <v/>
      </c>
      <c r="C41" s="34"/>
      <c r="D41" s="34"/>
      <c r="E41" s="34"/>
      <c r="F41" s="41"/>
      <c r="G41" s="43" t="str">
        <f>IF(AND(E41&lt;&gt;"",ISNUMBER(F41)),VLOOKUP(B41,Arkusz11!$D$14:$H$51,IF(E41=Arkusz11!$H$3,2,IF(E41=Arkusz11!$H$4,3,IF(E41=Arkusz11!$H$5,4,5))),FALSE),"")</f>
        <v/>
      </c>
      <c r="H41" s="44" t="str">
        <f t="shared" si="0"/>
        <v/>
      </c>
    </row>
    <row r="42" spans="1:8">
      <c r="A42" s="34"/>
      <c r="B42" s="35" t="str">
        <f>IF(A42&lt;&gt;"",VLOOKUP(A42,Partnerzy!$B$3:$C$17,2,FALSE),"")</f>
        <v/>
      </c>
      <c r="C42" s="34"/>
      <c r="D42" s="34"/>
      <c r="E42" s="34"/>
      <c r="F42" s="41"/>
      <c r="G42" s="43" t="str">
        <f>IF(AND(E42&lt;&gt;"",ISNUMBER(F42)),VLOOKUP(B42,Arkusz11!$D$14:$H$51,IF(E42=Arkusz11!$H$3,2,IF(E42=Arkusz11!$H$4,3,IF(E42=Arkusz11!$H$5,4,5))),FALSE),"")</f>
        <v/>
      </c>
      <c r="H42" s="44" t="str">
        <f t="shared" si="0"/>
        <v/>
      </c>
    </row>
    <row r="43" spans="1:8">
      <c r="A43" s="34"/>
      <c r="B43" s="35" t="str">
        <f>IF(A43&lt;&gt;"",VLOOKUP(A43,Partnerzy!$B$3:$C$17,2,FALSE),"")</f>
        <v/>
      </c>
      <c r="C43" s="34"/>
      <c r="D43" s="34"/>
      <c r="E43" s="34"/>
      <c r="F43" s="41"/>
      <c r="G43" s="43" t="str">
        <f>IF(AND(E43&lt;&gt;"",ISNUMBER(F43)),VLOOKUP(B43,Arkusz11!$D$14:$H$51,IF(E43=Arkusz11!$H$3,2,IF(E43=Arkusz11!$H$4,3,IF(E43=Arkusz11!$H$5,4,5))),FALSE),"")</f>
        <v/>
      </c>
      <c r="H43" s="44" t="str">
        <f t="shared" si="0"/>
        <v/>
      </c>
    </row>
    <row r="44" spans="1:8">
      <c r="A44" s="34"/>
      <c r="B44" s="35" t="str">
        <f>IF(A44&lt;&gt;"",VLOOKUP(A44,Partnerzy!$B$3:$C$17,2,FALSE),"")</f>
        <v/>
      </c>
      <c r="C44" s="34"/>
      <c r="D44" s="34"/>
      <c r="E44" s="34"/>
      <c r="F44" s="41"/>
      <c r="G44" s="43" t="str">
        <f>IF(AND(E44&lt;&gt;"",ISNUMBER(F44)),VLOOKUP(B44,Arkusz11!$D$14:$H$51,IF(E44=Arkusz11!$H$3,2,IF(E44=Arkusz11!$H$4,3,IF(E44=Arkusz11!$H$5,4,5))),FALSE),"")</f>
        <v/>
      </c>
      <c r="H44" s="44" t="str">
        <f t="shared" si="0"/>
        <v/>
      </c>
    </row>
    <row r="45" spans="1:8">
      <c r="A45" s="34"/>
      <c r="B45" s="35" t="str">
        <f>IF(A45&lt;&gt;"",VLOOKUP(A45,Partnerzy!$B$3:$C$17,2,FALSE),"")</f>
        <v/>
      </c>
      <c r="C45" s="34"/>
      <c r="D45" s="34"/>
      <c r="E45" s="34"/>
      <c r="F45" s="41"/>
      <c r="G45" s="43" t="str">
        <f>IF(AND(E45&lt;&gt;"",ISNUMBER(F45)),VLOOKUP(B45,Arkusz11!$D$14:$H$51,IF(E45=Arkusz11!$H$3,2,IF(E45=Arkusz11!$H$4,3,IF(E45=Arkusz11!$H$5,4,5))),FALSE),"")</f>
        <v/>
      </c>
      <c r="H45" s="44" t="str">
        <f t="shared" si="0"/>
        <v/>
      </c>
    </row>
    <row r="46" spans="1:8">
      <c r="A46" s="34"/>
      <c r="B46" s="35" t="str">
        <f>IF(A46&lt;&gt;"",VLOOKUP(A46,Partnerzy!$B$3:$C$17,2,FALSE),"")</f>
        <v/>
      </c>
      <c r="C46" s="34"/>
      <c r="D46" s="34"/>
      <c r="E46" s="34"/>
      <c r="F46" s="41"/>
      <c r="G46" s="43" t="str">
        <f>IF(AND(E46&lt;&gt;"",ISNUMBER(F46)),VLOOKUP(B46,Arkusz11!$D$14:$H$51,IF(E46=Arkusz11!$H$3,2,IF(E46=Arkusz11!$H$4,3,IF(E46=Arkusz11!$H$5,4,5))),FALSE),"")</f>
        <v/>
      </c>
      <c r="H46" s="44" t="str">
        <f t="shared" si="0"/>
        <v/>
      </c>
    </row>
    <row r="47" spans="1:8">
      <c r="A47" s="34"/>
      <c r="B47" s="35" t="str">
        <f>IF(A47&lt;&gt;"",VLOOKUP(A47,Partnerzy!$B$3:$C$17,2,FALSE),"")</f>
        <v/>
      </c>
      <c r="C47" s="34"/>
      <c r="D47" s="34"/>
      <c r="E47" s="34"/>
      <c r="F47" s="41"/>
      <c r="G47" s="43" t="str">
        <f>IF(AND(E47&lt;&gt;"",ISNUMBER(F47)),VLOOKUP(B47,Arkusz11!$D$14:$H$51,IF(E47=Arkusz11!$H$3,2,IF(E47=Arkusz11!$H$4,3,IF(E47=Arkusz11!$H$5,4,5))),FALSE),"")</f>
        <v/>
      </c>
      <c r="H47" s="44" t="str">
        <f t="shared" si="0"/>
        <v/>
      </c>
    </row>
    <row r="48" spans="1:8">
      <c r="A48" s="34"/>
      <c r="B48" s="35" t="str">
        <f>IF(A48&lt;&gt;"",VLOOKUP(A48,Partnerzy!$B$3:$C$17,2,FALSE),"")</f>
        <v/>
      </c>
      <c r="C48" s="34"/>
      <c r="D48" s="34"/>
      <c r="E48" s="34"/>
      <c r="F48" s="41"/>
      <c r="G48" s="43" t="str">
        <f>IF(AND(E48&lt;&gt;"",ISNUMBER(F48)),VLOOKUP(B48,Arkusz11!$D$14:$H$51,IF(E48=Arkusz11!$H$3,2,IF(E48=Arkusz11!$H$4,3,IF(E48=Arkusz11!$H$5,4,5))),FALSE),"")</f>
        <v/>
      </c>
      <c r="H48" s="44" t="str">
        <f t="shared" si="0"/>
        <v/>
      </c>
    </row>
    <row r="49" spans="1:8">
      <c r="A49" s="34"/>
      <c r="B49" s="35" t="str">
        <f>IF(A49&lt;&gt;"",VLOOKUP(A49,Partnerzy!$B$3:$C$17,2,FALSE),"")</f>
        <v/>
      </c>
      <c r="C49" s="34"/>
      <c r="D49" s="34"/>
      <c r="E49" s="34"/>
      <c r="F49" s="41"/>
      <c r="G49" s="43" t="str">
        <f>IF(AND(E49&lt;&gt;"",ISNUMBER(F49)),VLOOKUP(B49,Arkusz11!$D$14:$H$51,IF(E49=Arkusz11!$H$3,2,IF(E49=Arkusz11!$H$4,3,IF(E49=Arkusz11!$H$5,4,5))),FALSE),"")</f>
        <v/>
      </c>
      <c r="H49" s="44" t="str">
        <f t="shared" si="0"/>
        <v/>
      </c>
    </row>
    <row r="50" spans="1:8">
      <c r="A50" s="34"/>
      <c r="B50" s="35" t="str">
        <f>IF(A50&lt;&gt;"",VLOOKUP(A50,Partnerzy!$B$3:$C$17,2,FALSE),"")</f>
        <v/>
      </c>
      <c r="C50" s="34"/>
      <c r="D50" s="34"/>
      <c r="E50" s="34"/>
      <c r="F50" s="41"/>
      <c r="G50" s="43" t="str">
        <f>IF(AND(E50&lt;&gt;"",ISNUMBER(F50)),VLOOKUP(B50,Arkusz11!$D$14:$H$51,IF(E50=Arkusz11!$H$3,2,IF(E50=Arkusz11!$H$4,3,IF(E50=Arkusz11!$H$5,4,5))),FALSE),"")</f>
        <v/>
      </c>
      <c r="H50" s="44" t="str">
        <f t="shared" si="0"/>
        <v/>
      </c>
    </row>
    <row r="51" spans="1:8">
      <c r="A51" s="34"/>
      <c r="B51" s="35" t="str">
        <f>IF(A51&lt;&gt;"",VLOOKUP(A51,Partnerzy!$B$3:$C$17,2,FALSE),"")</f>
        <v/>
      </c>
      <c r="C51" s="34"/>
      <c r="D51" s="34"/>
      <c r="E51" s="34"/>
      <c r="F51" s="41"/>
      <c r="G51" s="43" t="str">
        <f>IF(AND(E51&lt;&gt;"",ISNUMBER(F51)),VLOOKUP(B51,Arkusz11!$D$14:$H$51,IF(E51=Arkusz11!$H$3,2,IF(E51=Arkusz11!$H$4,3,IF(E51=Arkusz11!$H$5,4,5))),FALSE),"")</f>
        <v/>
      </c>
      <c r="H51" s="44" t="str">
        <f t="shared" si="0"/>
        <v/>
      </c>
    </row>
    <row r="52" spans="1:8">
      <c r="A52" s="34"/>
      <c r="B52" s="35" t="str">
        <f>IF(A52&lt;&gt;"",VLOOKUP(A52,Partnerzy!$B$3:$C$17,2,FALSE),"")</f>
        <v/>
      </c>
      <c r="C52" s="34"/>
      <c r="D52" s="34"/>
      <c r="E52" s="34"/>
      <c r="F52" s="41"/>
      <c r="G52" s="43" t="str">
        <f>IF(AND(E52&lt;&gt;"",ISNUMBER(F52)),VLOOKUP(B52,Arkusz11!$D$14:$H$51,IF(E52=Arkusz11!$H$3,2,IF(E52=Arkusz11!$H$4,3,IF(E52=Arkusz11!$H$5,4,5))),FALSE),"")</f>
        <v/>
      </c>
      <c r="H52" s="44" t="str">
        <f t="shared" si="0"/>
        <v/>
      </c>
    </row>
    <row r="53" spans="1:8">
      <c r="A53" s="34"/>
      <c r="B53" s="35" t="str">
        <f>IF(A53&lt;&gt;"",VLOOKUP(A53,Partnerzy!$B$3:$C$17,2,FALSE),"")</f>
        <v/>
      </c>
      <c r="C53" s="34"/>
      <c r="D53" s="34"/>
      <c r="E53" s="34"/>
      <c r="F53" s="41"/>
      <c r="G53" s="43" t="str">
        <f>IF(AND(E53&lt;&gt;"",ISNUMBER(F53)),VLOOKUP(B53,Arkusz11!$D$14:$H$51,IF(E53=Arkusz11!$H$3,2,IF(E53=Arkusz11!$H$4,3,IF(E53=Arkusz11!$H$5,4,5))),FALSE),"")</f>
        <v/>
      </c>
      <c r="H53" s="44" t="str">
        <f t="shared" si="0"/>
        <v/>
      </c>
    </row>
    <row r="54" spans="1:8">
      <c r="A54" s="34"/>
      <c r="B54" s="35" t="str">
        <f>IF(A54&lt;&gt;"",VLOOKUP(A54,Partnerzy!$B$3:$C$17,2,FALSE),"")</f>
        <v/>
      </c>
      <c r="C54" s="34"/>
      <c r="D54" s="34"/>
      <c r="E54" s="34"/>
      <c r="F54" s="41"/>
      <c r="G54" s="43" t="str">
        <f>IF(AND(E54&lt;&gt;"",ISNUMBER(F54)),VLOOKUP(B54,Arkusz11!$D$14:$H$51,IF(E54=Arkusz11!$H$3,2,IF(E54=Arkusz11!$H$4,3,IF(E54=Arkusz11!$H$5,4,5))),FALSE),"")</f>
        <v/>
      </c>
      <c r="H54" s="44" t="str">
        <f t="shared" si="0"/>
        <v/>
      </c>
    </row>
    <row r="55" spans="1:8">
      <c r="A55" s="34"/>
      <c r="B55" s="35" t="str">
        <f>IF(A55&lt;&gt;"",VLOOKUP(A55,Partnerzy!$B$3:$C$17,2,FALSE),"")</f>
        <v/>
      </c>
      <c r="C55" s="34"/>
      <c r="D55" s="34"/>
      <c r="E55" s="34"/>
      <c r="F55" s="41"/>
      <c r="G55" s="43" t="str">
        <f>IF(AND(E55&lt;&gt;"",ISNUMBER(F55)),VLOOKUP(B55,Arkusz11!$D$14:$H$51,IF(E55=Arkusz11!$H$3,2,IF(E55=Arkusz11!$H$4,3,IF(E55=Arkusz11!$H$5,4,5))),FALSE),"")</f>
        <v/>
      </c>
      <c r="H55" s="44" t="str">
        <f t="shared" si="0"/>
        <v/>
      </c>
    </row>
    <row r="56" spans="1:8">
      <c r="A56" s="34"/>
      <c r="B56" s="35" t="str">
        <f>IF(A56&lt;&gt;"",VLOOKUP(A56,Partnerzy!$B$3:$C$17,2,FALSE),"")</f>
        <v/>
      </c>
      <c r="C56" s="34"/>
      <c r="D56" s="34"/>
      <c r="E56" s="34"/>
      <c r="F56" s="41"/>
      <c r="G56" s="43" t="str">
        <f>IF(AND(E56&lt;&gt;"",ISNUMBER(F56)),VLOOKUP(B56,Arkusz11!$D$14:$H$51,IF(E56=Arkusz11!$H$3,2,IF(E56=Arkusz11!$H$4,3,IF(E56=Arkusz11!$H$5,4,5))),FALSE),"")</f>
        <v/>
      </c>
      <c r="H56" s="44" t="str">
        <f t="shared" si="0"/>
        <v/>
      </c>
    </row>
    <row r="57" spans="1:8">
      <c r="A57" s="34"/>
      <c r="B57" s="35" t="str">
        <f>IF(A57&lt;&gt;"",VLOOKUP(A57,Partnerzy!$B$3:$C$17,2,FALSE),"")</f>
        <v/>
      </c>
      <c r="C57" s="34"/>
      <c r="D57" s="34"/>
      <c r="E57" s="34"/>
      <c r="F57" s="41"/>
      <c r="G57" s="43" t="str">
        <f>IF(AND(E57&lt;&gt;"",ISNUMBER(F57)),VLOOKUP(B57,Arkusz11!$D$14:$H$51,IF(E57=Arkusz11!$H$3,2,IF(E57=Arkusz11!$H$4,3,IF(E57=Arkusz11!$H$5,4,5))),FALSE),"")</f>
        <v/>
      </c>
      <c r="H57" s="44" t="str">
        <f t="shared" si="0"/>
        <v/>
      </c>
    </row>
    <row r="58" spans="1:8">
      <c r="A58" s="34"/>
      <c r="B58" s="35" t="str">
        <f>IF(A58&lt;&gt;"",VLOOKUP(A58,Partnerzy!$B$3:$C$17,2,FALSE),"")</f>
        <v/>
      </c>
      <c r="C58" s="34"/>
      <c r="D58" s="34"/>
      <c r="E58" s="34"/>
      <c r="F58" s="41"/>
      <c r="G58" s="43" t="str">
        <f>IF(AND(E58&lt;&gt;"",ISNUMBER(F58)),VLOOKUP(B58,Arkusz11!$D$14:$H$51,IF(E58=Arkusz11!$H$3,2,IF(E58=Arkusz11!$H$4,3,IF(E58=Arkusz11!$H$5,4,5))),FALSE),"")</f>
        <v/>
      </c>
      <c r="H58" s="44" t="str">
        <f t="shared" si="0"/>
        <v/>
      </c>
    </row>
    <row r="59" spans="1:8">
      <c r="A59" s="34"/>
      <c r="B59" s="35" t="str">
        <f>IF(A59&lt;&gt;"",VLOOKUP(A59,Partnerzy!$B$3:$C$17,2,FALSE),"")</f>
        <v/>
      </c>
      <c r="C59" s="34"/>
      <c r="D59" s="34"/>
      <c r="E59" s="34"/>
      <c r="F59" s="41"/>
      <c r="G59" s="43" t="str">
        <f>IF(AND(E59&lt;&gt;"",ISNUMBER(F59)),VLOOKUP(B59,Arkusz11!$D$14:$H$51,IF(E59=Arkusz11!$H$3,2,IF(E59=Arkusz11!$H$4,3,IF(E59=Arkusz11!$H$5,4,5))),FALSE),"")</f>
        <v/>
      </c>
      <c r="H59" s="44" t="str">
        <f t="shared" si="0"/>
        <v/>
      </c>
    </row>
    <row r="60" spans="1:8">
      <c r="A60" s="34"/>
      <c r="B60" s="35" t="str">
        <f>IF(A60&lt;&gt;"",VLOOKUP(A60,Partnerzy!$B$3:$C$17,2,FALSE),"")</f>
        <v/>
      </c>
      <c r="C60" s="34"/>
      <c r="D60" s="34"/>
      <c r="E60" s="34"/>
      <c r="F60" s="41"/>
      <c r="G60" s="43" t="str">
        <f>IF(AND(E60&lt;&gt;"",ISNUMBER(F60)),VLOOKUP(B60,Arkusz11!$D$14:$H$51,IF(E60=Arkusz11!$H$3,2,IF(E60=Arkusz11!$H$4,3,IF(E60=Arkusz11!$H$5,4,5))),FALSE),"")</f>
        <v/>
      </c>
      <c r="H60" s="44" t="str">
        <f t="shared" si="0"/>
        <v/>
      </c>
    </row>
    <row r="61" spans="1:8">
      <c r="A61" s="34"/>
      <c r="B61" s="35" t="str">
        <f>IF(A61&lt;&gt;"",VLOOKUP(A61,Partnerzy!$B$3:$C$17,2,FALSE),"")</f>
        <v/>
      </c>
      <c r="C61" s="34"/>
      <c r="D61" s="34"/>
      <c r="E61" s="34"/>
      <c r="F61" s="41"/>
      <c r="G61" s="43" t="str">
        <f>IF(AND(E61&lt;&gt;"",ISNUMBER(F61)),VLOOKUP(B61,Arkusz11!$D$14:$H$51,IF(E61=Arkusz11!$H$3,2,IF(E61=Arkusz11!$H$4,3,IF(E61=Arkusz11!$H$5,4,5))),FALSE),"")</f>
        <v/>
      </c>
      <c r="H61" s="44" t="str">
        <f t="shared" si="0"/>
        <v/>
      </c>
    </row>
    <row r="62" spans="1:8">
      <c r="A62" s="34"/>
      <c r="B62" s="35" t="str">
        <f>IF(A62&lt;&gt;"",VLOOKUP(A62,Partnerzy!$B$3:$C$17,2,FALSE),"")</f>
        <v/>
      </c>
      <c r="C62" s="34"/>
      <c r="D62" s="34"/>
      <c r="E62" s="34"/>
      <c r="F62" s="41"/>
      <c r="G62" s="43" t="str">
        <f>IF(AND(E62&lt;&gt;"",ISNUMBER(F62)),VLOOKUP(B62,Arkusz11!$D$14:$H$51,IF(E62=Arkusz11!$H$3,2,IF(E62=Arkusz11!$H$4,3,IF(E62=Arkusz11!$H$5,4,5))),FALSE),"")</f>
        <v/>
      </c>
      <c r="H62" s="44" t="str">
        <f t="shared" si="0"/>
        <v/>
      </c>
    </row>
    <row r="63" spans="1:8">
      <c r="A63" s="34"/>
      <c r="B63" s="35" t="str">
        <f>IF(A63&lt;&gt;"",VLOOKUP(A63,Partnerzy!$B$3:$C$17,2,FALSE),"")</f>
        <v/>
      </c>
      <c r="C63" s="34"/>
      <c r="D63" s="34"/>
      <c r="E63" s="34"/>
      <c r="F63" s="41"/>
      <c r="G63" s="43" t="str">
        <f>IF(AND(E63&lt;&gt;"",ISNUMBER(F63)),VLOOKUP(B63,Arkusz11!$D$14:$H$51,IF(E63=Arkusz11!$H$3,2,IF(E63=Arkusz11!$H$4,3,IF(E63=Arkusz11!$H$5,4,5))),FALSE),"")</f>
        <v/>
      </c>
      <c r="H63" s="44" t="str">
        <f t="shared" si="0"/>
        <v/>
      </c>
    </row>
    <row r="64" spans="1:8">
      <c r="A64" s="34"/>
      <c r="B64" s="35" t="str">
        <f>IF(A64&lt;&gt;"",VLOOKUP(A64,Partnerzy!$B$3:$C$17,2,FALSE),"")</f>
        <v/>
      </c>
      <c r="C64" s="34"/>
      <c r="D64" s="34"/>
      <c r="E64" s="34"/>
      <c r="F64" s="41"/>
      <c r="G64" s="43" t="str">
        <f>IF(AND(E64&lt;&gt;"",ISNUMBER(F64)),VLOOKUP(B64,Arkusz11!$D$14:$H$51,IF(E64=Arkusz11!$H$3,2,IF(E64=Arkusz11!$H$4,3,IF(E64=Arkusz11!$H$5,4,5))),FALSE),"")</f>
        <v/>
      </c>
      <c r="H64" s="44" t="str">
        <f t="shared" si="0"/>
        <v/>
      </c>
    </row>
    <row r="65" spans="1:8">
      <c r="A65" s="34"/>
      <c r="B65" s="35" t="str">
        <f>IF(A65&lt;&gt;"",VLOOKUP(A65,Partnerzy!$B$3:$C$17,2,FALSE),"")</f>
        <v/>
      </c>
      <c r="C65" s="34"/>
      <c r="D65" s="34"/>
      <c r="E65" s="34"/>
      <c r="F65" s="41"/>
      <c r="G65" s="43" t="str">
        <f>IF(AND(E65&lt;&gt;"",ISNUMBER(F65)),VLOOKUP(B65,Arkusz11!$D$14:$H$51,IF(E65=Arkusz11!$H$3,2,IF(E65=Arkusz11!$H$4,3,IF(E65=Arkusz11!$H$5,4,5))),FALSE),"")</f>
        <v/>
      </c>
      <c r="H65" s="44" t="str">
        <f t="shared" si="0"/>
        <v/>
      </c>
    </row>
    <row r="66" spans="1:8">
      <c r="A66" s="34"/>
      <c r="B66" s="35" t="str">
        <f>IF(A66&lt;&gt;"",VLOOKUP(A66,Partnerzy!$B$3:$C$17,2,FALSE),"")</f>
        <v/>
      </c>
      <c r="C66" s="34"/>
      <c r="D66" s="34"/>
      <c r="E66" s="34"/>
      <c r="F66" s="41"/>
      <c r="G66" s="43" t="str">
        <f>IF(AND(E66&lt;&gt;"",ISNUMBER(F66)),VLOOKUP(B66,Arkusz11!$D$14:$H$51,IF(E66=Arkusz11!$H$3,2,IF(E66=Arkusz11!$H$4,3,IF(E66=Arkusz11!$H$5,4,5))),FALSE),"")</f>
        <v/>
      </c>
      <c r="H66" s="44" t="str">
        <f t="shared" si="0"/>
        <v/>
      </c>
    </row>
    <row r="67" spans="1:8">
      <c r="A67" s="34"/>
      <c r="B67" s="35" t="str">
        <f>IF(A67&lt;&gt;"",VLOOKUP(A67,Partnerzy!$B$3:$C$17,2,FALSE),"")</f>
        <v/>
      </c>
      <c r="C67" s="34"/>
      <c r="D67" s="34"/>
      <c r="E67" s="34"/>
      <c r="F67" s="41"/>
      <c r="G67" s="43" t="str">
        <f>IF(AND(E67&lt;&gt;"",ISNUMBER(F67)),VLOOKUP(B67,Arkusz11!$D$14:$H$51,IF(E67=Arkusz11!$H$3,2,IF(E67=Arkusz11!$H$4,3,IF(E67=Arkusz11!$H$5,4,5))),FALSE),"")</f>
        <v/>
      </c>
      <c r="H67" s="44" t="str">
        <f t="shared" si="0"/>
        <v/>
      </c>
    </row>
    <row r="68" spans="1:8">
      <c r="A68" s="34"/>
      <c r="B68" s="35" t="str">
        <f>IF(A68&lt;&gt;"",VLOOKUP(A68,Partnerzy!$B$3:$C$17,2,FALSE),"")</f>
        <v/>
      </c>
      <c r="C68" s="34"/>
      <c r="D68" s="34"/>
      <c r="E68" s="34"/>
      <c r="F68" s="41"/>
      <c r="G68" s="43" t="str">
        <f>IF(AND(E68&lt;&gt;"",ISNUMBER(F68)),VLOOKUP(B68,Arkusz11!$D$14:$H$51,IF(E68=Arkusz11!$H$3,2,IF(E68=Arkusz11!$H$4,3,IF(E68=Arkusz11!$H$5,4,5))),FALSE),"")</f>
        <v/>
      </c>
      <c r="H68" s="44" t="str">
        <f t="shared" ref="H68:H102" si="1">IF(ISNUMBER(F68),G68*F68,"")</f>
        <v/>
      </c>
    </row>
    <row r="69" spans="1:8">
      <c r="A69" s="34"/>
      <c r="B69" s="35" t="str">
        <f>IF(A69&lt;&gt;"",VLOOKUP(A69,Partnerzy!$B$3:$C$17,2,FALSE),"")</f>
        <v/>
      </c>
      <c r="C69" s="34"/>
      <c r="D69" s="34"/>
      <c r="E69" s="34"/>
      <c r="F69" s="41"/>
      <c r="G69" s="43" t="str">
        <f>IF(AND(E69&lt;&gt;"",ISNUMBER(F69)),VLOOKUP(B69,Arkusz11!$D$14:$H$51,IF(E69=Arkusz11!$H$3,2,IF(E69=Arkusz11!$H$4,3,IF(E69=Arkusz11!$H$5,4,5))),FALSE),"")</f>
        <v/>
      </c>
      <c r="H69" s="44" t="str">
        <f t="shared" si="1"/>
        <v/>
      </c>
    </row>
    <row r="70" spans="1:8">
      <c r="A70" s="34"/>
      <c r="B70" s="35" t="str">
        <f>IF(A70&lt;&gt;"",VLOOKUP(A70,Partnerzy!$B$3:$C$17,2,FALSE),"")</f>
        <v/>
      </c>
      <c r="C70" s="34"/>
      <c r="D70" s="34"/>
      <c r="E70" s="34"/>
      <c r="F70" s="41"/>
      <c r="G70" s="43" t="str">
        <f>IF(AND(E70&lt;&gt;"",ISNUMBER(F70)),VLOOKUP(B70,Arkusz11!$D$14:$H$51,IF(E70=Arkusz11!$H$3,2,IF(E70=Arkusz11!$H$4,3,IF(E70=Arkusz11!$H$5,4,5))),FALSE),"")</f>
        <v/>
      </c>
      <c r="H70" s="44" t="str">
        <f t="shared" si="1"/>
        <v/>
      </c>
    </row>
    <row r="71" spans="1:8">
      <c r="A71" s="34"/>
      <c r="B71" s="35" t="str">
        <f>IF(A71&lt;&gt;"",VLOOKUP(A71,Partnerzy!$B$3:$C$17,2,FALSE),"")</f>
        <v/>
      </c>
      <c r="C71" s="34"/>
      <c r="D71" s="34"/>
      <c r="E71" s="34"/>
      <c r="F71" s="41"/>
      <c r="G71" s="43" t="str">
        <f>IF(AND(E71&lt;&gt;"",ISNUMBER(F71)),VLOOKUP(B71,Arkusz11!$D$14:$H$51,IF(E71=Arkusz11!$H$3,2,IF(E71=Arkusz11!$H$4,3,IF(E71=Arkusz11!$H$5,4,5))),FALSE),"")</f>
        <v/>
      </c>
      <c r="H71" s="44" t="str">
        <f t="shared" si="1"/>
        <v/>
      </c>
    </row>
    <row r="72" spans="1:8">
      <c r="A72" s="34"/>
      <c r="B72" s="35" t="str">
        <f>IF(A72&lt;&gt;"",VLOOKUP(A72,Partnerzy!$B$3:$C$17,2,FALSE),"")</f>
        <v/>
      </c>
      <c r="C72" s="34"/>
      <c r="D72" s="34"/>
      <c r="E72" s="34"/>
      <c r="F72" s="41"/>
      <c r="G72" s="43" t="str">
        <f>IF(AND(E72&lt;&gt;"",ISNUMBER(F72)),VLOOKUP(B72,Arkusz11!$D$14:$H$51,IF(E72=Arkusz11!$H$3,2,IF(E72=Arkusz11!$H$4,3,IF(E72=Arkusz11!$H$5,4,5))),FALSE),"")</f>
        <v/>
      </c>
      <c r="H72" s="44" t="str">
        <f t="shared" si="1"/>
        <v/>
      </c>
    </row>
    <row r="73" spans="1:8">
      <c r="A73" s="34"/>
      <c r="B73" s="35" t="str">
        <f>IF(A73&lt;&gt;"",VLOOKUP(A73,Partnerzy!$B$3:$C$17,2,FALSE),"")</f>
        <v/>
      </c>
      <c r="C73" s="34"/>
      <c r="D73" s="34"/>
      <c r="E73" s="34"/>
      <c r="F73" s="41"/>
      <c r="G73" s="43" t="str">
        <f>IF(AND(E73&lt;&gt;"",ISNUMBER(F73)),VLOOKUP(B73,Arkusz11!$D$14:$H$51,IF(E73=Arkusz11!$H$3,2,IF(E73=Arkusz11!$H$4,3,IF(E73=Arkusz11!$H$5,4,5))),FALSE),"")</f>
        <v/>
      </c>
      <c r="H73" s="44" t="str">
        <f t="shared" si="1"/>
        <v/>
      </c>
    </row>
    <row r="74" spans="1:8">
      <c r="A74" s="34"/>
      <c r="B74" s="35" t="str">
        <f>IF(A74&lt;&gt;"",VLOOKUP(A74,Partnerzy!$B$3:$C$17,2,FALSE),"")</f>
        <v/>
      </c>
      <c r="C74" s="34"/>
      <c r="D74" s="34"/>
      <c r="E74" s="34"/>
      <c r="F74" s="41"/>
      <c r="G74" s="43" t="str">
        <f>IF(AND(E74&lt;&gt;"",ISNUMBER(F74)),VLOOKUP(B74,Arkusz11!$D$14:$H$51,IF(E74=Arkusz11!$H$3,2,IF(E74=Arkusz11!$H$4,3,IF(E74=Arkusz11!$H$5,4,5))),FALSE),"")</f>
        <v/>
      </c>
      <c r="H74" s="44" t="str">
        <f t="shared" si="1"/>
        <v/>
      </c>
    </row>
    <row r="75" spans="1:8">
      <c r="A75" s="34"/>
      <c r="B75" s="35" t="str">
        <f>IF(A75&lt;&gt;"",VLOOKUP(A75,Partnerzy!$B$3:$C$17,2,FALSE),"")</f>
        <v/>
      </c>
      <c r="C75" s="34"/>
      <c r="D75" s="34"/>
      <c r="E75" s="34"/>
      <c r="F75" s="41"/>
      <c r="G75" s="43" t="str">
        <f>IF(AND(E75&lt;&gt;"",ISNUMBER(F75)),VLOOKUP(B75,Arkusz11!$D$14:$H$51,IF(E75=Arkusz11!$H$3,2,IF(E75=Arkusz11!$H$4,3,IF(E75=Arkusz11!$H$5,4,5))),FALSE),"")</f>
        <v/>
      </c>
      <c r="H75" s="44" t="str">
        <f t="shared" si="1"/>
        <v/>
      </c>
    </row>
    <row r="76" spans="1:8">
      <c r="A76" s="34"/>
      <c r="B76" s="35" t="str">
        <f>IF(A76&lt;&gt;"",VLOOKUP(A76,Partnerzy!$B$3:$C$17,2,FALSE),"")</f>
        <v/>
      </c>
      <c r="C76" s="34"/>
      <c r="D76" s="34"/>
      <c r="E76" s="34"/>
      <c r="F76" s="41"/>
      <c r="G76" s="43" t="str">
        <f>IF(AND(E76&lt;&gt;"",ISNUMBER(F76)),VLOOKUP(B76,Arkusz11!$D$14:$H$51,IF(E76=Arkusz11!$H$3,2,IF(E76=Arkusz11!$H$4,3,IF(E76=Arkusz11!$H$5,4,5))),FALSE),"")</f>
        <v/>
      </c>
      <c r="H76" s="44" t="str">
        <f t="shared" si="1"/>
        <v/>
      </c>
    </row>
    <row r="77" spans="1:8">
      <c r="A77" s="34"/>
      <c r="B77" s="35" t="str">
        <f>IF(A77&lt;&gt;"",VLOOKUP(A77,Partnerzy!$B$3:$C$17,2,FALSE),"")</f>
        <v/>
      </c>
      <c r="C77" s="34"/>
      <c r="D77" s="34"/>
      <c r="E77" s="34"/>
      <c r="F77" s="41"/>
      <c r="G77" s="43" t="str">
        <f>IF(AND(E77&lt;&gt;"",ISNUMBER(F77)),VLOOKUP(B77,Arkusz11!$D$14:$H$51,IF(E77=Arkusz11!$H$3,2,IF(E77=Arkusz11!$H$4,3,IF(E77=Arkusz11!$H$5,4,5))),FALSE),"")</f>
        <v/>
      </c>
      <c r="H77" s="44" t="str">
        <f t="shared" si="1"/>
        <v/>
      </c>
    </row>
    <row r="78" spans="1:8">
      <c r="A78" s="34"/>
      <c r="B78" s="35" t="str">
        <f>IF(A78&lt;&gt;"",VLOOKUP(A78,Partnerzy!$B$3:$C$17,2,FALSE),"")</f>
        <v/>
      </c>
      <c r="C78" s="34"/>
      <c r="D78" s="34"/>
      <c r="E78" s="34"/>
      <c r="F78" s="41"/>
      <c r="G78" s="43" t="str">
        <f>IF(AND(E78&lt;&gt;"",ISNUMBER(F78)),VLOOKUP(B78,Arkusz11!$D$14:$H$51,IF(E78=Arkusz11!$H$3,2,IF(E78=Arkusz11!$H$4,3,IF(E78=Arkusz11!$H$5,4,5))),FALSE),"")</f>
        <v/>
      </c>
      <c r="H78" s="44" t="str">
        <f t="shared" si="1"/>
        <v/>
      </c>
    </row>
    <row r="79" spans="1:8">
      <c r="A79" s="34"/>
      <c r="B79" s="35" t="str">
        <f>IF(A79&lt;&gt;"",VLOOKUP(A79,Partnerzy!$B$3:$C$17,2,FALSE),"")</f>
        <v/>
      </c>
      <c r="C79" s="34"/>
      <c r="D79" s="34"/>
      <c r="E79" s="34"/>
      <c r="F79" s="41"/>
      <c r="G79" s="43" t="str">
        <f>IF(AND(E79&lt;&gt;"",ISNUMBER(F79)),VLOOKUP(B79,Arkusz11!$D$14:$H$51,IF(E79=Arkusz11!$H$3,2,IF(E79=Arkusz11!$H$4,3,IF(E79=Arkusz11!$H$5,4,5))),FALSE),"")</f>
        <v/>
      </c>
      <c r="H79" s="44" t="str">
        <f t="shared" si="1"/>
        <v/>
      </c>
    </row>
    <row r="80" spans="1:8">
      <c r="A80" s="34"/>
      <c r="B80" s="35" t="str">
        <f>IF(A80&lt;&gt;"",VLOOKUP(A80,Partnerzy!$B$3:$C$17,2,FALSE),"")</f>
        <v/>
      </c>
      <c r="C80" s="34"/>
      <c r="D80" s="34"/>
      <c r="E80" s="34"/>
      <c r="F80" s="41"/>
      <c r="G80" s="43" t="str">
        <f>IF(AND(E80&lt;&gt;"",ISNUMBER(F80)),VLOOKUP(B80,Arkusz11!$D$14:$H$51,IF(E80=Arkusz11!$H$3,2,IF(E80=Arkusz11!$H$4,3,IF(E80=Arkusz11!$H$5,4,5))),FALSE),"")</f>
        <v/>
      </c>
      <c r="H80" s="44" t="str">
        <f t="shared" si="1"/>
        <v/>
      </c>
    </row>
    <row r="81" spans="1:8">
      <c r="A81" s="34"/>
      <c r="B81" s="35" t="str">
        <f>IF(A81&lt;&gt;"",VLOOKUP(A81,Partnerzy!$B$3:$C$17,2,FALSE),"")</f>
        <v/>
      </c>
      <c r="C81" s="34"/>
      <c r="D81" s="34"/>
      <c r="E81" s="34"/>
      <c r="F81" s="41"/>
      <c r="G81" s="43" t="str">
        <f>IF(AND(E81&lt;&gt;"",ISNUMBER(F81)),VLOOKUP(B81,Arkusz11!$D$14:$H$51,IF(E81=Arkusz11!$H$3,2,IF(E81=Arkusz11!$H$4,3,IF(E81=Arkusz11!$H$5,4,5))),FALSE),"")</f>
        <v/>
      </c>
      <c r="H81" s="44" t="str">
        <f t="shared" si="1"/>
        <v/>
      </c>
    </row>
    <row r="82" spans="1:8">
      <c r="A82" s="34"/>
      <c r="B82" s="35" t="str">
        <f>IF(A82&lt;&gt;"",VLOOKUP(A82,Partnerzy!$B$3:$C$17,2,FALSE),"")</f>
        <v/>
      </c>
      <c r="C82" s="34"/>
      <c r="D82" s="34"/>
      <c r="E82" s="34"/>
      <c r="F82" s="41"/>
      <c r="G82" s="43" t="str">
        <f>IF(AND(E82&lt;&gt;"",ISNUMBER(F82)),VLOOKUP(B82,Arkusz11!$D$14:$H$51,IF(E82=Arkusz11!$H$3,2,IF(E82=Arkusz11!$H$4,3,IF(E82=Arkusz11!$H$5,4,5))),FALSE),"")</f>
        <v/>
      </c>
      <c r="H82" s="44" t="str">
        <f t="shared" si="1"/>
        <v/>
      </c>
    </row>
    <row r="83" spans="1:8">
      <c r="A83" s="34"/>
      <c r="B83" s="35" t="str">
        <f>IF(A83&lt;&gt;"",VLOOKUP(A83,Partnerzy!$B$3:$C$17,2,FALSE),"")</f>
        <v/>
      </c>
      <c r="C83" s="34"/>
      <c r="D83" s="34"/>
      <c r="E83" s="34"/>
      <c r="F83" s="41"/>
      <c r="G83" s="43" t="str">
        <f>IF(AND(E83&lt;&gt;"",ISNUMBER(F83)),VLOOKUP(B83,Arkusz11!$D$14:$H$51,IF(E83=Arkusz11!$H$3,2,IF(E83=Arkusz11!$H$4,3,IF(E83=Arkusz11!$H$5,4,5))),FALSE),"")</f>
        <v/>
      </c>
      <c r="H83" s="44" t="str">
        <f t="shared" si="1"/>
        <v/>
      </c>
    </row>
    <row r="84" spans="1:8">
      <c r="A84" s="34"/>
      <c r="B84" s="35" t="str">
        <f>IF(A84&lt;&gt;"",VLOOKUP(A84,Partnerzy!$B$3:$C$17,2,FALSE),"")</f>
        <v/>
      </c>
      <c r="C84" s="34"/>
      <c r="D84" s="34"/>
      <c r="E84" s="34"/>
      <c r="F84" s="41"/>
      <c r="G84" s="43" t="str">
        <f>IF(AND(E84&lt;&gt;"",ISNUMBER(F84)),VLOOKUP(B84,Arkusz11!$D$14:$H$51,IF(E84=Arkusz11!$H$3,2,IF(E84=Arkusz11!$H$4,3,IF(E84=Arkusz11!$H$5,4,5))),FALSE),"")</f>
        <v/>
      </c>
      <c r="H84" s="44" t="str">
        <f t="shared" si="1"/>
        <v/>
      </c>
    </row>
    <row r="85" spans="1:8">
      <c r="A85" s="34"/>
      <c r="B85" s="35" t="str">
        <f>IF(A85&lt;&gt;"",VLOOKUP(A85,Partnerzy!$B$3:$C$17,2,FALSE),"")</f>
        <v/>
      </c>
      <c r="C85" s="34"/>
      <c r="D85" s="34"/>
      <c r="E85" s="34"/>
      <c r="F85" s="41"/>
      <c r="G85" s="43" t="str">
        <f>IF(AND(E85&lt;&gt;"",ISNUMBER(F85)),VLOOKUP(B85,Arkusz11!$D$14:$H$51,IF(E85=Arkusz11!$H$3,2,IF(E85=Arkusz11!$H$4,3,IF(E85=Arkusz11!$H$5,4,5))),FALSE),"")</f>
        <v/>
      </c>
      <c r="H85" s="44" t="str">
        <f t="shared" si="1"/>
        <v/>
      </c>
    </row>
    <row r="86" spans="1:8">
      <c r="A86" s="34"/>
      <c r="B86" s="35" t="str">
        <f>IF(A86&lt;&gt;"",VLOOKUP(A86,Partnerzy!$B$3:$C$17,2,FALSE),"")</f>
        <v/>
      </c>
      <c r="C86" s="34"/>
      <c r="D86" s="34"/>
      <c r="E86" s="34"/>
      <c r="F86" s="41"/>
      <c r="G86" s="43" t="str">
        <f>IF(AND(E86&lt;&gt;"",ISNUMBER(F86)),VLOOKUP(B86,Arkusz11!$D$14:$H$51,IF(E86=Arkusz11!$H$3,2,IF(E86=Arkusz11!$H$4,3,IF(E86=Arkusz11!$H$5,4,5))),FALSE),"")</f>
        <v/>
      </c>
      <c r="H86" s="44" t="str">
        <f t="shared" si="1"/>
        <v/>
      </c>
    </row>
    <row r="87" spans="1:8">
      <c r="A87" s="34"/>
      <c r="B87" s="35" t="str">
        <f>IF(A87&lt;&gt;"",VLOOKUP(A87,Partnerzy!$B$3:$C$17,2,FALSE),"")</f>
        <v/>
      </c>
      <c r="C87" s="34"/>
      <c r="D87" s="34"/>
      <c r="E87" s="34"/>
      <c r="F87" s="41"/>
      <c r="G87" s="43" t="str">
        <f>IF(AND(E87&lt;&gt;"",ISNUMBER(F87)),VLOOKUP(B87,Arkusz11!$D$14:$H$51,IF(E87=Arkusz11!$H$3,2,IF(E87=Arkusz11!$H$4,3,IF(E87=Arkusz11!$H$5,4,5))),FALSE),"")</f>
        <v/>
      </c>
      <c r="H87" s="44" t="str">
        <f t="shared" si="1"/>
        <v/>
      </c>
    </row>
    <row r="88" spans="1:8">
      <c r="A88" s="34"/>
      <c r="B88" s="35" t="str">
        <f>IF(A88&lt;&gt;"",VLOOKUP(A88,Partnerzy!$B$3:$C$17,2,FALSE),"")</f>
        <v/>
      </c>
      <c r="C88" s="34"/>
      <c r="D88" s="34"/>
      <c r="E88" s="34"/>
      <c r="F88" s="41"/>
      <c r="G88" s="43" t="str">
        <f>IF(AND(E88&lt;&gt;"",ISNUMBER(F88)),VLOOKUP(B88,Arkusz11!$D$14:$H$51,IF(E88=Arkusz11!$H$3,2,IF(E88=Arkusz11!$H$4,3,IF(E88=Arkusz11!$H$5,4,5))),FALSE),"")</f>
        <v/>
      </c>
      <c r="H88" s="44" t="str">
        <f t="shared" si="1"/>
        <v/>
      </c>
    </row>
    <row r="89" spans="1:8">
      <c r="A89" s="34"/>
      <c r="B89" s="35" t="str">
        <f>IF(A89&lt;&gt;"",VLOOKUP(A89,Partnerzy!$B$3:$C$17,2,FALSE),"")</f>
        <v/>
      </c>
      <c r="C89" s="34"/>
      <c r="D89" s="34"/>
      <c r="E89" s="34"/>
      <c r="F89" s="41"/>
      <c r="G89" s="43" t="str">
        <f>IF(AND(E89&lt;&gt;"",ISNUMBER(F89)),VLOOKUP(B89,Arkusz11!$D$14:$H$51,IF(E89=Arkusz11!$H$3,2,IF(E89=Arkusz11!$H$4,3,IF(E89=Arkusz11!$H$5,4,5))),FALSE),"")</f>
        <v/>
      </c>
      <c r="H89" s="44" t="str">
        <f t="shared" si="1"/>
        <v/>
      </c>
    </row>
    <row r="90" spans="1:8">
      <c r="A90" s="34"/>
      <c r="B90" s="35" t="str">
        <f>IF(A90&lt;&gt;"",VLOOKUP(A90,Partnerzy!$B$3:$C$17,2,FALSE),"")</f>
        <v/>
      </c>
      <c r="C90" s="34"/>
      <c r="D90" s="34"/>
      <c r="E90" s="34"/>
      <c r="F90" s="41"/>
      <c r="G90" s="43" t="str">
        <f>IF(AND(E90&lt;&gt;"",ISNUMBER(F90)),VLOOKUP(B90,Arkusz11!$D$14:$H$51,IF(E90=Arkusz11!$H$3,2,IF(E90=Arkusz11!$H$4,3,IF(E90=Arkusz11!$H$5,4,5))),FALSE),"")</f>
        <v/>
      </c>
      <c r="H90" s="44" t="str">
        <f t="shared" si="1"/>
        <v/>
      </c>
    </row>
    <row r="91" spans="1:8">
      <c r="A91" s="34"/>
      <c r="B91" s="35" t="str">
        <f>IF(A91&lt;&gt;"",VLOOKUP(A91,Partnerzy!$B$3:$C$17,2,FALSE),"")</f>
        <v/>
      </c>
      <c r="C91" s="34"/>
      <c r="D91" s="34"/>
      <c r="E91" s="34"/>
      <c r="F91" s="41"/>
      <c r="G91" s="43" t="str">
        <f>IF(AND(E91&lt;&gt;"",ISNUMBER(F91)),VLOOKUP(B91,Arkusz11!$D$14:$H$51,IF(E91=Arkusz11!$H$3,2,IF(E91=Arkusz11!$H$4,3,IF(E91=Arkusz11!$H$5,4,5))),FALSE),"")</f>
        <v/>
      </c>
      <c r="H91" s="44" t="str">
        <f t="shared" si="1"/>
        <v/>
      </c>
    </row>
    <row r="92" spans="1:8">
      <c r="A92" s="34"/>
      <c r="B92" s="35" t="str">
        <f>IF(A92&lt;&gt;"",VLOOKUP(A92,Partnerzy!$B$3:$C$17,2,FALSE),"")</f>
        <v/>
      </c>
      <c r="C92" s="34"/>
      <c r="D92" s="34"/>
      <c r="E92" s="34"/>
      <c r="F92" s="41"/>
      <c r="G92" s="43" t="str">
        <f>IF(AND(E92&lt;&gt;"",ISNUMBER(F92)),VLOOKUP(B92,Arkusz11!$D$14:$H$51,IF(E92=Arkusz11!$H$3,2,IF(E92=Arkusz11!$H$4,3,IF(E92=Arkusz11!$H$5,4,5))),FALSE),"")</f>
        <v/>
      </c>
      <c r="H92" s="44" t="str">
        <f t="shared" si="1"/>
        <v/>
      </c>
    </row>
    <row r="93" spans="1:8">
      <c r="A93" s="34"/>
      <c r="B93" s="35" t="str">
        <f>IF(A93&lt;&gt;"",VLOOKUP(A93,Partnerzy!$B$3:$C$17,2,FALSE),"")</f>
        <v/>
      </c>
      <c r="C93" s="34"/>
      <c r="D93" s="34"/>
      <c r="E93" s="34"/>
      <c r="F93" s="41"/>
      <c r="G93" s="43" t="str">
        <f>IF(AND(E93&lt;&gt;"",ISNUMBER(F93)),VLOOKUP(B93,Arkusz11!$D$14:$H$51,IF(E93=Arkusz11!$H$3,2,IF(E93=Arkusz11!$H$4,3,IF(E93=Arkusz11!$H$5,4,5))),FALSE),"")</f>
        <v/>
      </c>
      <c r="H93" s="44" t="str">
        <f t="shared" si="1"/>
        <v/>
      </c>
    </row>
    <row r="94" spans="1:8">
      <c r="A94" s="34"/>
      <c r="B94" s="35" t="str">
        <f>IF(A94&lt;&gt;"",VLOOKUP(A94,Partnerzy!$B$3:$C$17,2,FALSE),"")</f>
        <v/>
      </c>
      <c r="C94" s="34"/>
      <c r="D94" s="34"/>
      <c r="E94" s="34"/>
      <c r="F94" s="41"/>
      <c r="G94" s="43" t="str">
        <f>IF(AND(E94&lt;&gt;"",ISNUMBER(F94)),VLOOKUP(B94,Arkusz11!$D$14:$H$51,IF(E94=Arkusz11!$H$3,2,IF(E94=Arkusz11!$H$4,3,IF(E94=Arkusz11!$H$5,4,5))),FALSE),"")</f>
        <v/>
      </c>
      <c r="H94" s="44" t="str">
        <f t="shared" si="1"/>
        <v/>
      </c>
    </row>
    <row r="95" spans="1:8">
      <c r="A95" s="34"/>
      <c r="B95" s="35" t="str">
        <f>IF(A95&lt;&gt;"",VLOOKUP(A95,Partnerzy!$B$3:$C$17,2,FALSE),"")</f>
        <v/>
      </c>
      <c r="C95" s="34"/>
      <c r="D95" s="34"/>
      <c r="E95" s="34"/>
      <c r="F95" s="41"/>
      <c r="G95" s="43" t="str">
        <f>IF(AND(E95&lt;&gt;"",ISNUMBER(F95)),VLOOKUP(B95,Arkusz11!$D$14:$H$51,IF(E95=Arkusz11!$H$3,2,IF(E95=Arkusz11!$H$4,3,IF(E95=Arkusz11!$H$5,4,5))),FALSE),"")</f>
        <v/>
      </c>
      <c r="H95" s="44" t="str">
        <f t="shared" si="1"/>
        <v/>
      </c>
    </row>
    <row r="96" spans="1:8">
      <c r="A96" s="34"/>
      <c r="B96" s="35" t="str">
        <f>IF(A96&lt;&gt;"",VLOOKUP(A96,Partnerzy!$B$3:$C$17,2,FALSE),"")</f>
        <v/>
      </c>
      <c r="C96" s="34"/>
      <c r="D96" s="34"/>
      <c r="E96" s="34"/>
      <c r="F96" s="41"/>
      <c r="G96" s="43" t="str">
        <f>IF(AND(E96&lt;&gt;"",ISNUMBER(F96)),VLOOKUP(B96,Arkusz11!$D$14:$H$51,IF(E96=Arkusz11!$H$3,2,IF(E96=Arkusz11!$H$4,3,IF(E96=Arkusz11!$H$5,4,5))),FALSE),"")</f>
        <v/>
      </c>
      <c r="H96" s="44" t="str">
        <f t="shared" si="1"/>
        <v/>
      </c>
    </row>
    <row r="97" spans="1:8">
      <c r="A97" s="34"/>
      <c r="B97" s="35" t="str">
        <f>IF(A97&lt;&gt;"",VLOOKUP(A97,Partnerzy!$B$3:$C$17,2,FALSE),"")</f>
        <v/>
      </c>
      <c r="C97" s="34"/>
      <c r="D97" s="34"/>
      <c r="E97" s="34"/>
      <c r="F97" s="41"/>
      <c r="G97" s="43" t="str">
        <f>IF(AND(E97&lt;&gt;"",ISNUMBER(F97)),VLOOKUP(B97,Arkusz11!$D$14:$H$51,IF(E97=Arkusz11!$H$3,2,IF(E97=Arkusz11!$H$4,3,IF(E97=Arkusz11!$H$5,4,5))),FALSE),"")</f>
        <v/>
      </c>
      <c r="H97" s="44" t="str">
        <f t="shared" si="1"/>
        <v/>
      </c>
    </row>
    <row r="98" spans="1:8">
      <c r="A98" s="34"/>
      <c r="B98" s="35" t="str">
        <f>IF(A98&lt;&gt;"",VLOOKUP(A98,Partnerzy!$B$3:$C$17,2,FALSE),"")</f>
        <v/>
      </c>
      <c r="C98" s="34"/>
      <c r="D98" s="34"/>
      <c r="E98" s="34"/>
      <c r="F98" s="41"/>
      <c r="G98" s="43" t="str">
        <f>IF(AND(E98&lt;&gt;"",ISNUMBER(F98)),VLOOKUP(B98,Arkusz11!$D$14:$H$51,IF(E98=Arkusz11!$H$3,2,IF(E98=Arkusz11!$H$4,3,IF(E98=Arkusz11!$H$5,4,5))),FALSE),"")</f>
        <v/>
      </c>
      <c r="H98" s="44" t="str">
        <f t="shared" si="1"/>
        <v/>
      </c>
    </row>
    <row r="99" spans="1:8">
      <c r="A99" s="34"/>
      <c r="B99" s="35" t="str">
        <f>IF(A99&lt;&gt;"",VLOOKUP(A99,Partnerzy!$B$3:$C$17,2,FALSE),"")</f>
        <v/>
      </c>
      <c r="C99" s="34"/>
      <c r="D99" s="34"/>
      <c r="E99" s="34"/>
      <c r="F99" s="41"/>
      <c r="G99" s="43" t="str">
        <f>IF(AND(E99&lt;&gt;"",ISNUMBER(F99)),VLOOKUP(B99,Arkusz11!$D$14:$H$51,IF(E99=Arkusz11!$H$3,2,IF(E99=Arkusz11!$H$4,3,IF(E99=Arkusz11!$H$5,4,5))),FALSE),"")</f>
        <v/>
      </c>
      <c r="H99" s="44" t="str">
        <f t="shared" si="1"/>
        <v/>
      </c>
    </row>
    <row r="100" spans="1:8">
      <c r="A100" s="34"/>
      <c r="B100" s="35" t="str">
        <f>IF(A100&lt;&gt;"",VLOOKUP(A100,Partnerzy!$B$3:$C$17,2,FALSE),"")</f>
        <v/>
      </c>
      <c r="C100" s="34"/>
      <c r="D100" s="34"/>
      <c r="E100" s="34"/>
      <c r="F100" s="41"/>
      <c r="G100" s="43" t="str">
        <f>IF(AND(E100&lt;&gt;"",ISNUMBER(F100)),VLOOKUP(B100,Arkusz11!$D$14:$H$51,IF(E100=Arkusz11!$H$3,2,IF(E100=Arkusz11!$H$4,3,IF(E100=Arkusz11!$H$5,4,5))),FALSE),"")</f>
        <v/>
      </c>
      <c r="H100" s="44" t="str">
        <f t="shared" si="1"/>
        <v/>
      </c>
    </row>
    <row r="101" spans="1:8">
      <c r="A101" s="34"/>
      <c r="B101" s="35" t="str">
        <f>IF(A101&lt;&gt;"",VLOOKUP(A101,Partnerzy!$B$3:$C$17,2,FALSE),"")</f>
        <v/>
      </c>
      <c r="C101" s="34"/>
      <c r="D101" s="34"/>
      <c r="E101" s="34"/>
      <c r="F101" s="41"/>
      <c r="G101" s="43" t="str">
        <f>IF(AND(E101&lt;&gt;"",ISNUMBER(F101)),VLOOKUP(B101,Arkusz11!$D$14:$H$51,IF(E101=Arkusz11!$H$3,2,IF(E101=Arkusz11!$H$4,3,IF(E101=Arkusz11!$H$5,4,5))),FALSE),"")</f>
        <v/>
      </c>
      <c r="H101" s="44" t="str">
        <f t="shared" si="1"/>
        <v/>
      </c>
    </row>
    <row r="102" spans="1:8">
      <c r="A102" s="34"/>
      <c r="B102" s="35" t="str">
        <f>IF(A102&lt;&gt;"",VLOOKUP(A102,Partnerzy!$B$3:$C$17,2,FALSE),"")</f>
        <v/>
      </c>
      <c r="C102" s="34"/>
      <c r="D102" s="34"/>
      <c r="E102" s="34"/>
      <c r="F102" s="41"/>
      <c r="G102" s="43" t="str">
        <f>IF(AND(E102&lt;&gt;"",ISNUMBER(F102)),VLOOKUP(B102,Arkusz11!$D$14:$H$51,IF(E102=Arkusz11!$H$3,2,IF(E102=Arkusz11!$H$4,3,IF(E102=Arkusz11!$H$5,4,5))),FALSE),"")</f>
        <v/>
      </c>
      <c r="H102" s="44" t="str">
        <f t="shared" si="1"/>
        <v/>
      </c>
    </row>
  </sheetData>
  <sheetProtection password="CE8A" sheet="1" objects="1" scenarios="1" deleteRows="0" sort="0" autoFilter="0"/>
  <dataValidations count="3">
    <dataValidation type="list" allowBlank="1" showInputMessage="1" showErrorMessage="1" sqref="A3:A102">
      <formula1>konsorcjum</formula1>
    </dataValidation>
    <dataValidation type="list" allowBlank="1" showInputMessage="1" showErrorMessage="1" sqref="E3:E102">
      <formula1>IO</formula1>
    </dataValidation>
    <dataValidation type="whole" allowBlank="1" showInputMessage="1" showErrorMessage="1" sqref="F3:F102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Narrow,Pogrubiony"&amp;12Rezultaty pracy intelektualnej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D3" sqref="D3"/>
    </sheetView>
  </sheetViews>
  <sheetFormatPr defaultRowHeight="14.25"/>
  <cols>
    <col min="1" max="1" width="36.5" customWidth="1"/>
    <col min="2" max="2" width="10.125" customWidth="1"/>
    <col min="3" max="3" width="11.625" customWidth="1"/>
    <col min="4" max="4" width="12" customWidth="1"/>
    <col min="5" max="5" width="13.375" customWidth="1"/>
    <col min="6" max="6" width="13.5" customWidth="1"/>
    <col min="7" max="7" width="13.625" customWidth="1"/>
  </cols>
  <sheetData>
    <row r="1" spans="1:7" s="14" customFormat="1" ht="49.5">
      <c r="A1" s="11" t="s">
        <v>18</v>
      </c>
      <c r="B1" s="11" t="s">
        <v>36</v>
      </c>
      <c r="C1" s="11" t="s">
        <v>130</v>
      </c>
      <c r="D1" s="11" t="s">
        <v>131</v>
      </c>
      <c r="E1" s="11" t="s">
        <v>37</v>
      </c>
      <c r="F1" s="11" t="s">
        <v>38</v>
      </c>
      <c r="G1" s="11" t="s">
        <v>29</v>
      </c>
    </row>
    <row r="2" spans="1:7" ht="16.5">
      <c r="A2" s="5"/>
      <c r="B2" s="5"/>
      <c r="C2" s="5"/>
      <c r="D2" s="5"/>
      <c r="E2" s="5"/>
      <c r="F2" s="36"/>
      <c r="G2" s="37">
        <f>SUM(G3:G32)</f>
        <v>0</v>
      </c>
    </row>
    <row r="3" spans="1:7" ht="16.5">
      <c r="A3" s="34"/>
      <c r="B3" s="34"/>
      <c r="C3" s="34"/>
      <c r="D3" s="43" t="str">
        <f>IF(ISNUMBER(C3),Arkusz11!$O$3,"")</f>
        <v/>
      </c>
      <c r="E3" s="34"/>
      <c r="F3" s="43" t="str">
        <f>IF(ISNUMBER(E3),Arkusz11!$O$4,"")</f>
        <v/>
      </c>
      <c r="G3" s="45" t="str">
        <f>IF(E3&lt;&gt;"",F3*E3+D3*C3,"")</f>
        <v/>
      </c>
    </row>
    <row r="4" spans="1:7" ht="16.5">
      <c r="A4" s="34"/>
      <c r="B4" s="34"/>
      <c r="C4" s="34"/>
      <c r="D4" s="43" t="str">
        <f>IF(ISNUMBER(C4),Arkusz11!$O$3,"")</f>
        <v/>
      </c>
      <c r="E4" s="34"/>
      <c r="F4" s="43" t="str">
        <f>IF(ISNUMBER(E4),Arkusz11!$O$4,"")</f>
        <v/>
      </c>
      <c r="G4" s="45" t="str">
        <f t="shared" ref="G4:G32" si="0">IF(E4&lt;&gt;"",F4*E4+D4*C4,"")</f>
        <v/>
      </c>
    </row>
    <row r="5" spans="1:7" ht="16.5">
      <c r="A5" s="34"/>
      <c r="B5" s="34"/>
      <c r="C5" s="34"/>
      <c r="D5" s="43" t="str">
        <f>IF(ISNUMBER(C5),Arkusz11!$O$3,"")</f>
        <v/>
      </c>
      <c r="E5" s="34"/>
      <c r="F5" s="43" t="str">
        <f>IF(ISNUMBER(E5),Arkusz11!$O$4,"")</f>
        <v/>
      </c>
      <c r="G5" s="45" t="str">
        <f t="shared" si="0"/>
        <v/>
      </c>
    </row>
    <row r="6" spans="1:7" ht="16.5">
      <c r="A6" s="34"/>
      <c r="B6" s="34"/>
      <c r="C6" s="34"/>
      <c r="D6" s="43" t="str">
        <f>IF(ISNUMBER(C6),Arkusz11!$O$3,"")</f>
        <v/>
      </c>
      <c r="E6" s="34"/>
      <c r="F6" s="43" t="str">
        <f>IF(ISNUMBER(E6),Arkusz11!$O$4,"")</f>
        <v/>
      </c>
      <c r="G6" s="45" t="str">
        <f t="shared" si="0"/>
        <v/>
      </c>
    </row>
    <row r="7" spans="1:7" ht="16.5">
      <c r="A7" s="34"/>
      <c r="B7" s="34"/>
      <c r="C7" s="34"/>
      <c r="D7" s="43" t="str">
        <f>IF(ISNUMBER(C7),Arkusz11!$O$3,"")</f>
        <v/>
      </c>
      <c r="E7" s="34"/>
      <c r="F7" s="43" t="str">
        <f>IF(ISNUMBER(E7),Arkusz11!$O$4,"")</f>
        <v/>
      </c>
      <c r="G7" s="45" t="str">
        <f t="shared" si="0"/>
        <v/>
      </c>
    </row>
    <row r="8" spans="1:7" ht="16.5">
      <c r="A8" s="34"/>
      <c r="B8" s="34" t="s">
        <v>16</v>
      </c>
      <c r="C8" s="34"/>
      <c r="D8" s="43" t="str">
        <f>IF(ISNUMBER(C8),Arkusz11!$O$3,"")</f>
        <v/>
      </c>
      <c r="E8" s="34"/>
      <c r="F8" s="43" t="str">
        <f>IF(ISNUMBER(E8),Arkusz11!$O$4,"")</f>
        <v/>
      </c>
      <c r="G8" s="45" t="str">
        <f t="shared" si="0"/>
        <v/>
      </c>
    </row>
    <row r="9" spans="1:7" ht="16.5">
      <c r="A9" s="34"/>
      <c r="B9" s="34"/>
      <c r="C9" s="34"/>
      <c r="D9" s="43" t="str">
        <f>IF(ISNUMBER(C9),Arkusz11!$O$3,"")</f>
        <v/>
      </c>
      <c r="E9" s="34"/>
      <c r="F9" s="43" t="str">
        <f>IF(ISNUMBER(E9),Arkusz11!$O$4,"")</f>
        <v/>
      </c>
      <c r="G9" s="45" t="str">
        <f t="shared" si="0"/>
        <v/>
      </c>
    </row>
    <row r="10" spans="1:7" ht="16.5">
      <c r="A10" s="34"/>
      <c r="B10" s="34"/>
      <c r="C10" s="34"/>
      <c r="D10" s="43" t="str">
        <f>IF(ISNUMBER(C10),Arkusz11!$O$3,"")</f>
        <v/>
      </c>
      <c r="E10" s="34"/>
      <c r="F10" s="43" t="str">
        <f>IF(ISNUMBER(E10),Arkusz11!$O$4,"")</f>
        <v/>
      </c>
      <c r="G10" s="45" t="str">
        <f t="shared" si="0"/>
        <v/>
      </c>
    </row>
    <row r="11" spans="1:7" ht="16.5">
      <c r="A11" s="34"/>
      <c r="B11" s="34"/>
      <c r="C11" s="34"/>
      <c r="D11" s="43" t="str">
        <f>IF(ISNUMBER(C11),Arkusz11!$O$3,"")</f>
        <v/>
      </c>
      <c r="E11" s="34"/>
      <c r="F11" s="43" t="str">
        <f>IF(ISNUMBER(E11),Arkusz11!$O$4,"")</f>
        <v/>
      </c>
      <c r="G11" s="45" t="str">
        <f t="shared" si="0"/>
        <v/>
      </c>
    </row>
    <row r="12" spans="1:7" ht="16.5">
      <c r="A12" s="34"/>
      <c r="B12" s="34"/>
      <c r="C12" s="34"/>
      <c r="D12" s="43" t="str">
        <f>IF(ISNUMBER(C12),Arkusz11!$O$3,"")</f>
        <v/>
      </c>
      <c r="E12" s="34"/>
      <c r="F12" s="43" t="str">
        <f>IF(ISNUMBER(E12),Arkusz11!$O$4,"")</f>
        <v/>
      </c>
      <c r="G12" s="45" t="str">
        <f t="shared" si="0"/>
        <v/>
      </c>
    </row>
    <row r="13" spans="1:7" ht="16.5">
      <c r="A13" s="34"/>
      <c r="B13" s="34"/>
      <c r="C13" s="34"/>
      <c r="D13" s="43" t="str">
        <f>IF(ISNUMBER(C13),Arkusz11!$O$3,"")</f>
        <v/>
      </c>
      <c r="E13" s="34"/>
      <c r="F13" s="43" t="str">
        <f>IF(ISNUMBER(E13),Arkusz11!$O$4,"")</f>
        <v/>
      </c>
      <c r="G13" s="45" t="str">
        <f t="shared" si="0"/>
        <v/>
      </c>
    </row>
    <row r="14" spans="1:7" ht="16.5">
      <c r="A14" s="34"/>
      <c r="B14" s="34"/>
      <c r="C14" s="34"/>
      <c r="D14" s="43" t="str">
        <f>IF(ISNUMBER(C14),Arkusz11!$O$3,"")</f>
        <v/>
      </c>
      <c r="E14" s="34"/>
      <c r="F14" s="43" t="str">
        <f>IF(ISNUMBER(E14),Arkusz11!$O$4,"")</f>
        <v/>
      </c>
      <c r="G14" s="45" t="str">
        <f t="shared" si="0"/>
        <v/>
      </c>
    </row>
    <row r="15" spans="1:7" ht="16.5">
      <c r="A15" s="34"/>
      <c r="B15" s="34"/>
      <c r="C15" s="34"/>
      <c r="D15" s="43" t="str">
        <f>IF(ISNUMBER(C15),Arkusz11!$O$3,"")</f>
        <v/>
      </c>
      <c r="E15" s="34"/>
      <c r="F15" s="43" t="str">
        <f>IF(ISNUMBER(E15),Arkusz11!$O$4,"")</f>
        <v/>
      </c>
      <c r="G15" s="45" t="str">
        <f t="shared" si="0"/>
        <v/>
      </c>
    </row>
    <row r="16" spans="1:7" ht="16.5">
      <c r="A16" s="34"/>
      <c r="B16" s="34"/>
      <c r="C16" s="34"/>
      <c r="D16" s="43" t="str">
        <f>IF(ISNUMBER(C16),Arkusz11!$O$3,"")</f>
        <v/>
      </c>
      <c r="E16" s="34"/>
      <c r="F16" s="43" t="str">
        <f>IF(ISNUMBER(E16),Arkusz11!$O$4,"")</f>
        <v/>
      </c>
      <c r="G16" s="45" t="str">
        <f t="shared" si="0"/>
        <v/>
      </c>
    </row>
    <row r="17" spans="1:7" ht="16.5">
      <c r="A17" s="34"/>
      <c r="B17" s="34"/>
      <c r="C17" s="34"/>
      <c r="D17" s="43" t="str">
        <f>IF(ISNUMBER(C17),Arkusz11!$O$3,"")</f>
        <v/>
      </c>
      <c r="E17" s="34"/>
      <c r="F17" s="43" t="str">
        <f>IF(ISNUMBER(E17),Arkusz11!$O$4,"")</f>
        <v/>
      </c>
      <c r="G17" s="45" t="str">
        <f t="shared" si="0"/>
        <v/>
      </c>
    </row>
    <row r="18" spans="1:7" ht="16.5">
      <c r="A18" s="34"/>
      <c r="B18" s="34"/>
      <c r="C18" s="34"/>
      <c r="D18" s="43" t="str">
        <f>IF(ISNUMBER(C18),Arkusz11!$O$3,"")</f>
        <v/>
      </c>
      <c r="E18" s="34"/>
      <c r="F18" s="43" t="str">
        <f>IF(ISNUMBER(E18),Arkusz11!$O$4,"")</f>
        <v/>
      </c>
      <c r="G18" s="45" t="str">
        <f t="shared" si="0"/>
        <v/>
      </c>
    </row>
    <row r="19" spans="1:7" ht="16.5">
      <c r="A19" s="34"/>
      <c r="B19" s="34"/>
      <c r="C19" s="34"/>
      <c r="D19" s="43" t="str">
        <f>IF(ISNUMBER(C19),Arkusz11!$O$3,"")</f>
        <v/>
      </c>
      <c r="E19" s="34"/>
      <c r="F19" s="43" t="str">
        <f>IF(ISNUMBER(E19),Arkusz11!$O$4,"")</f>
        <v/>
      </c>
      <c r="G19" s="45" t="str">
        <f t="shared" si="0"/>
        <v/>
      </c>
    </row>
    <row r="20" spans="1:7" ht="16.5">
      <c r="A20" s="34"/>
      <c r="B20" s="34"/>
      <c r="C20" s="34"/>
      <c r="D20" s="43" t="str">
        <f>IF(ISNUMBER(C20),Arkusz11!$O$3,"")</f>
        <v/>
      </c>
      <c r="E20" s="34"/>
      <c r="F20" s="43" t="str">
        <f>IF(ISNUMBER(E20),Arkusz11!$O$4,"")</f>
        <v/>
      </c>
      <c r="G20" s="45" t="str">
        <f t="shared" si="0"/>
        <v/>
      </c>
    </row>
    <row r="21" spans="1:7" ht="16.5">
      <c r="A21" s="34"/>
      <c r="B21" s="34"/>
      <c r="C21" s="34"/>
      <c r="D21" s="43" t="str">
        <f>IF(ISNUMBER(C21),Arkusz11!$O$3,"")</f>
        <v/>
      </c>
      <c r="E21" s="34"/>
      <c r="F21" s="43" t="str">
        <f>IF(ISNUMBER(E21),Arkusz11!$O$4,"")</f>
        <v/>
      </c>
      <c r="G21" s="45" t="str">
        <f t="shared" si="0"/>
        <v/>
      </c>
    </row>
    <row r="22" spans="1:7" ht="16.5">
      <c r="A22" s="34"/>
      <c r="B22" s="34"/>
      <c r="C22" s="34"/>
      <c r="D22" s="43" t="str">
        <f>IF(ISNUMBER(C22),Arkusz11!$O$3,"")</f>
        <v/>
      </c>
      <c r="E22" s="34"/>
      <c r="F22" s="43" t="str">
        <f>IF(ISNUMBER(E22),Arkusz11!$O$4,"")</f>
        <v/>
      </c>
      <c r="G22" s="45" t="str">
        <f t="shared" si="0"/>
        <v/>
      </c>
    </row>
    <row r="23" spans="1:7" ht="16.5">
      <c r="A23" s="34"/>
      <c r="B23" s="34"/>
      <c r="C23" s="34"/>
      <c r="D23" s="43" t="str">
        <f>IF(ISNUMBER(C23),Arkusz11!$O$3,"")</f>
        <v/>
      </c>
      <c r="E23" s="34"/>
      <c r="F23" s="43" t="str">
        <f>IF(ISNUMBER(E23),Arkusz11!$O$4,"")</f>
        <v/>
      </c>
      <c r="G23" s="45" t="str">
        <f t="shared" si="0"/>
        <v/>
      </c>
    </row>
    <row r="24" spans="1:7" ht="16.5">
      <c r="A24" s="34"/>
      <c r="B24" s="34"/>
      <c r="C24" s="34"/>
      <c r="D24" s="43" t="str">
        <f>IF(ISNUMBER(C24),Arkusz11!$O$3,"")</f>
        <v/>
      </c>
      <c r="E24" s="34"/>
      <c r="F24" s="43" t="str">
        <f>IF(ISNUMBER(E24),Arkusz11!$O$4,"")</f>
        <v/>
      </c>
      <c r="G24" s="45" t="str">
        <f t="shared" si="0"/>
        <v/>
      </c>
    </row>
    <row r="25" spans="1:7" ht="16.5">
      <c r="A25" s="34"/>
      <c r="B25" s="34"/>
      <c r="C25" s="34"/>
      <c r="D25" s="43" t="str">
        <f>IF(ISNUMBER(C25),Arkusz11!$O$3,"")</f>
        <v/>
      </c>
      <c r="E25" s="34"/>
      <c r="F25" s="43" t="str">
        <f>IF(ISNUMBER(E25),Arkusz11!$O$4,"")</f>
        <v/>
      </c>
      <c r="G25" s="45" t="str">
        <f t="shared" si="0"/>
        <v/>
      </c>
    </row>
    <row r="26" spans="1:7" ht="16.5">
      <c r="A26" s="34"/>
      <c r="B26" s="34"/>
      <c r="C26" s="34"/>
      <c r="D26" s="43" t="str">
        <f>IF(ISNUMBER(C26),Arkusz11!$O$3,"")</f>
        <v/>
      </c>
      <c r="E26" s="34"/>
      <c r="F26" s="43" t="str">
        <f>IF(ISNUMBER(E26),Arkusz11!$O$4,"")</f>
        <v/>
      </c>
      <c r="G26" s="45" t="str">
        <f t="shared" si="0"/>
        <v/>
      </c>
    </row>
    <row r="27" spans="1:7" ht="16.5">
      <c r="A27" s="34"/>
      <c r="B27" s="34"/>
      <c r="C27" s="34"/>
      <c r="D27" s="43" t="str">
        <f>IF(ISNUMBER(C27),Arkusz11!$O$3,"")</f>
        <v/>
      </c>
      <c r="E27" s="34"/>
      <c r="F27" s="43" t="str">
        <f>IF(ISNUMBER(E27),Arkusz11!$O$4,"")</f>
        <v/>
      </c>
      <c r="G27" s="45" t="str">
        <f t="shared" si="0"/>
        <v/>
      </c>
    </row>
    <row r="28" spans="1:7" ht="16.5">
      <c r="A28" s="34"/>
      <c r="B28" s="34"/>
      <c r="C28" s="34"/>
      <c r="D28" s="43" t="str">
        <f>IF(ISNUMBER(C28),Arkusz11!$O$3,"")</f>
        <v/>
      </c>
      <c r="E28" s="34"/>
      <c r="F28" s="43" t="str">
        <f>IF(ISNUMBER(E28),Arkusz11!$O$4,"")</f>
        <v/>
      </c>
      <c r="G28" s="45" t="str">
        <f t="shared" si="0"/>
        <v/>
      </c>
    </row>
    <row r="29" spans="1:7" ht="16.5">
      <c r="A29" s="34"/>
      <c r="B29" s="34"/>
      <c r="C29" s="34"/>
      <c r="D29" s="43" t="str">
        <f>IF(ISNUMBER(C29),Arkusz11!$O$3,"")</f>
        <v/>
      </c>
      <c r="E29" s="34"/>
      <c r="F29" s="43" t="str">
        <f>IF(ISNUMBER(E29),Arkusz11!$O$4,"")</f>
        <v/>
      </c>
      <c r="G29" s="45" t="str">
        <f t="shared" si="0"/>
        <v/>
      </c>
    </row>
    <row r="30" spans="1:7" ht="16.5">
      <c r="A30" s="34"/>
      <c r="B30" s="34"/>
      <c r="C30" s="34"/>
      <c r="D30" s="43" t="str">
        <f>IF(ISNUMBER(C30),Arkusz11!$O$3,"")</f>
        <v/>
      </c>
      <c r="E30" s="34"/>
      <c r="F30" s="43" t="str">
        <f>IF(ISNUMBER(E30),Arkusz11!$O$4,"")</f>
        <v/>
      </c>
      <c r="G30" s="45" t="str">
        <f t="shared" si="0"/>
        <v/>
      </c>
    </row>
    <row r="31" spans="1:7" ht="16.5">
      <c r="A31" s="34"/>
      <c r="B31" s="34"/>
      <c r="C31" s="34"/>
      <c r="D31" s="43" t="str">
        <f>IF(ISNUMBER(C31),Arkusz11!$O$3,"")</f>
        <v/>
      </c>
      <c r="E31" s="34"/>
      <c r="F31" s="43" t="str">
        <f>IF(ISNUMBER(E31),Arkusz11!$O$4,"")</f>
        <v/>
      </c>
      <c r="G31" s="45" t="str">
        <f t="shared" si="0"/>
        <v/>
      </c>
    </row>
    <row r="32" spans="1:7" ht="16.5">
      <c r="A32" s="34"/>
      <c r="B32" s="34"/>
      <c r="C32" s="34"/>
      <c r="D32" s="43" t="str">
        <f>IF(ISNUMBER(C32),Arkusz11!$O$3,"")</f>
        <v/>
      </c>
      <c r="E32" s="34"/>
      <c r="F32" s="43" t="str">
        <f>IF(ISNUMBER(E32),Arkusz11!$O$4,"")</f>
        <v/>
      </c>
      <c r="G32" s="45" t="str">
        <f t="shared" si="0"/>
        <v/>
      </c>
    </row>
  </sheetData>
  <sheetProtection password="CE8A" sheet="1" objects="1" scenarios="1" deleteRows="0" sort="0" autoFilter="0"/>
  <dataValidations count="4">
    <dataValidation type="list" allowBlank="1" showInputMessage="1" showErrorMessage="1" sqref="A3:A32">
      <formula1>konsorcjum</formula1>
    </dataValidation>
    <dataValidation type="custom" allowBlank="1" showInputMessage="1" showErrorMessage="1" error="Należy uzupełnić kolumnę C i E o liczbę uczestników. " sqref="G3">
      <formula1>"#ARG1"</formula1>
    </dataValidation>
    <dataValidation allowBlank="1" showInputMessage="1" showErrorMessage="1" prompt="Proszę wpisać &quot;0&quot; jeśli nie planuje się udziału uczestników zagranicznych." sqref="E3:E32"/>
    <dataValidation allowBlank="1" showInputMessage="1" showErrorMessage="1" prompt="Proszę wpisać &quot;0&quot; jeśli nie planuje się udziału uczestników krajowych." sqref="C3:C32"/>
  </dataValidations>
  <pageMargins left="0.70866141732283472" right="0.70866141732283472" top="0.74803149606299213" bottom="0.74803149606299213" header="0.31496062992125984" footer="0.31496062992125984"/>
  <pageSetup paperSize="9" scale="108" orientation="landscape" r:id="rId1"/>
  <headerFooter>
    <oddHeader>&amp;L&amp;"Arial Narrow,Pogrubiony"&amp;12Wydarzenia upowszechniające rezultaty pracy intelektualnej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D3" sqref="D3"/>
    </sheetView>
  </sheetViews>
  <sheetFormatPr defaultRowHeight="14.25"/>
  <cols>
    <col min="1" max="1" width="36.375" customWidth="1"/>
    <col min="2" max="2" width="9.375" customWidth="1"/>
    <col min="3" max="3" width="45.25" customWidth="1"/>
    <col min="4" max="4" width="13.375" customWidth="1"/>
    <col min="5" max="5" width="13.875" customWidth="1"/>
    <col min="6" max="6" width="11.5" customWidth="1"/>
    <col min="7" max="7" width="10.875" customWidth="1"/>
  </cols>
  <sheetData>
    <row r="1" spans="1:7" s="15" customFormat="1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33</v>
      </c>
      <c r="F1" s="11" t="s">
        <v>34</v>
      </c>
      <c r="G1" s="11" t="s">
        <v>29</v>
      </c>
    </row>
    <row r="2" spans="1:7" s="15" customFormat="1" ht="16.5" customHeight="1">
      <c r="A2" s="13"/>
      <c r="B2" s="13"/>
      <c r="C2" s="13"/>
      <c r="D2" s="13"/>
      <c r="E2" s="13"/>
      <c r="F2" s="46"/>
      <c r="G2" s="47">
        <f>SUM(G3:G31)</f>
        <v>0</v>
      </c>
    </row>
    <row r="3" spans="1:7" ht="16.5">
      <c r="A3" s="34"/>
      <c r="B3" s="34"/>
      <c r="C3" s="34"/>
      <c r="D3" s="34"/>
      <c r="E3" s="34"/>
      <c r="F3" s="35" t="str">
        <f>IF(E3&lt;&gt;"",VLOOKUP(E3,Arkusz11!$F$3:$G$9,2,FALSE),"")</f>
        <v/>
      </c>
      <c r="G3" s="38" t="str">
        <f>IF(D3&lt;&gt;"",D3*F3,"")</f>
        <v/>
      </c>
    </row>
    <row r="4" spans="1:7" ht="16.5">
      <c r="A4" s="34"/>
      <c r="B4" s="34"/>
      <c r="C4" s="34"/>
      <c r="D4" s="34"/>
      <c r="E4" s="34"/>
      <c r="F4" s="35" t="str">
        <f>IF(E4&lt;&gt;"",VLOOKUP(E4,Arkusz11!$F$3:$G$9,2,FALSE),"")</f>
        <v/>
      </c>
      <c r="G4" s="38" t="str">
        <f t="shared" ref="G4:G31" si="0">IF(D4&lt;&gt;"",D4*F4,"")</f>
        <v/>
      </c>
    </row>
    <row r="5" spans="1:7" ht="16.5">
      <c r="A5" s="34"/>
      <c r="B5" s="34"/>
      <c r="C5" s="34"/>
      <c r="D5" s="34"/>
      <c r="E5" s="34"/>
      <c r="F5" s="35" t="str">
        <f>IF(E5&lt;&gt;"",VLOOKUP(E5,Arkusz11!$F$3:$G$9,2,FALSE),"")</f>
        <v/>
      </c>
      <c r="G5" s="38" t="str">
        <f t="shared" si="0"/>
        <v/>
      </c>
    </row>
    <row r="6" spans="1:7" ht="16.5">
      <c r="A6" s="34"/>
      <c r="B6" s="34"/>
      <c r="C6" s="34"/>
      <c r="D6" s="34"/>
      <c r="E6" s="34"/>
      <c r="F6" s="35" t="str">
        <f>IF(E6&lt;&gt;"",VLOOKUP(E6,Arkusz11!$F$3:$G$9,2,FALSE),"")</f>
        <v/>
      </c>
      <c r="G6" s="38" t="str">
        <f t="shared" si="0"/>
        <v/>
      </c>
    </row>
    <row r="7" spans="1:7" ht="16.5">
      <c r="A7" s="34"/>
      <c r="B7" s="34"/>
      <c r="C7" s="34"/>
      <c r="D7" s="34"/>
      <c r="E7" s="34"/>
      <c r="F7" s="35" t="str">
        <f>IF(E7&lt;&gt;"",VLOOKUP(E7,Arkusz11!$F$3:$G$9,2,FALSE),"")</f>
        <v/>
      </c>
      <c r="G7" s="38" t="str">
        <f t="shared" si="0"/>
        <v/>
      </c>
    </row>
    <row r="8" spans="1:7" ht="16.5">
      <c r="A8" s="34"/>
      <c r="B8" s="34"/>
      <c r="C8" s="34"/>
      <c r="D8" s="34"/>
      <c r="E8" s="34"/>
      <c r="F8" s="35" t="str">
        <f>IF(E8&lt;&gt;"",VLOOKUP(E8,Arkusz11!$F$3:$G$9,2,FALSE),"")</f>
        <v/>
      </c>
      <c r="G8" s="38" t="str">
        <f t="shared" si="0"/>
        <v/>
      </c>
    </row>
    <row r="9" spans="1:7" ht="16.5">
      <c r="A9" s="34"/>
      <c r="B9" s="34" t="s">
        <v>16</v>
      </c>
      <c r="C9" s="34"/>
      <c r="D9" s="34"/>
      <c r="E9" s="34"/>
      <c r="F9" s="35" t="str">
        <f>IF(E9&lt;&gt;"",VLOOKUP(E9,Arkusz11!$F$3:$G$9,2,FALSE),"")</f>
        <v/>
      </c>
      <c r="G9" s="38" t="str">
        <f t="shared" si="0"/>
        <v/>
      </c>
    </row>
    <row r="10" spans="1:7" ht="16.5">
      <c r="A10" s="34"/>
      <c r="B10" s="34"/>
      <c r="C10" s="34"/>
      <c r="D10" s="34"/>
      <c r="E10" s="34"/>
      <c r="F10" s="35" t="str">
        <f>IF(E10&lt;&gt;"",VLOOKUP(E10,Arkusz11!$F$3:$G$9,2,FALSE),"")</f>
        <v/>
      </c>
      <c r="G10" s="38" t="str">
        <f t="shared" si="0"/>
        <v/>
      </c>
    </row>
    <row r="11" spans="1:7" ht="16.5">
      <c r="A11" s="34"/>
      <c r="B11" s="34"/>
      <c r="C11" s="34"/>
      <c r="D11" s="34"/>
      <c r="E11" s="34"/>
      <c r="F11" s="35" t="str">
        <f>IF(E11&lt;&gt;"",VLOOKUP(E11,Arkusz11!$F$3:$G$9,2,FALSE),"")</f>
        <v/>
      </c>
      <c r="G11" s="38" t="str">
        <f t="shared" si="0"/>
        <v/>
      </c>
    </row>
    <row r="12" spans="1:7" ht="16.5">
      <c r="A12" s="34"/>
      <c r="B12" s="34"/>
      <c r="C12" s="34"/>
      <c r="D12" s="34"/>
      <c r="E12" s="34"/>
      <c r="F12" s="35" t="str">
        <f>IF(E12&lt;&gt;"",VLOOKUP(E12,Arkusz11!$F$3:$G$9,2,FALSE),"")</f>
        <v/>
      </c>
      <c r="G12" s="38" t="str">
        <f t="shared" si="0"/>
        <v/>
      </c>
    </row>
    <row r="13" spans="1:7" ht="16.5">
      <c r="A13" s="34"/>
      <c r="B13" s="34"/>
      <c r="C13" s="34"/>
      <c r="D13" s="34"/>
      <c r="E13" s="34"/>
      <c r="F13" s="35" t="str">
        <f>IF(E13&lt;&gt;"",VLOOKUP(E13,Arkusz11!$F$3:$G$9,2,FALSE),"")</f>
        <v/>
      </c>
      <c r="G13" s="38" t="str">
        <f t="shared" si="0"/>
        <v/>
      </c>
    </row>
    <row r="14" spans="1:7" ht="16.5">
      <c r="A14" s="34"/>
      <c r="B14" s="34"/>
      <c r="C14" s="34"/>
      <c r="D14" s="34"/>
      <c r="E14" s="34"/>
      <c r="F14" s="35" t="str">
        <f>IF(E14&lt;&gt;"",VLOOKUP(E14,Arkusz11!$F$3:$G$9,2,FALSE),"")</f>
        <v/>
      </c>
      <c r="G14" s="38" t="str">
        <f t="shared" si="0"/>
        <v/>
      </c>
    </row>
    <row r="15" spans="1:7" ht="16.5">
      <c r="A15" s="34"/>
      <c r="B15" s="34"/>
      <c r="C15" s="34"/>
      <c r="D15" s="34"/>
      <c r="E15" s="34"/>
      <c r="F15" s="35" t="str">
        <f>IF(E15&lt;&gt;"",VLOOKUP(E15,Arkusz11!$F$3:$G$9,2,FALSE),"")</f>
        <v/>
      </c>
      <c r="G15" s="38" t="str">
        <f t="shared" si="0"/>
        <v/>
      </c>
    </row>
    <row r="16" spans="1:7" ht="16.5">
      <c r="A16" s="34"/>
      <c r="B16" s="34"/>
      <c r="C16" s="34"/>
      <c r="D16" s="34"/>
      <c r="E16" s="34"/>
      <c r="F16" s="35" t="str">
        <f>IF(E16&lt;&gt;"",VLOOKUP(E16,Arkusz11!$F$3:$G$9,2,FALSE),"")</f>
        <v/>
      </c>
      <c r="G16" s="38" t="str">
        <f t="shared" si="0"/>
        <v/>
      </c>
    </row>
    <row r="17" spans="1:7" ht="16.5">
      <c r="A17" s="34"/>
      <c r="B17" s="34"/>
      <c r="C17" s="34"/>
      <c r="D17" s="34"/>
      <c r="E17" s="34"/>
      <c r="F17" s="35" t="str">
        <f>IF(E17&lt;&gt;"",VLOOKUP(E17,Arkusz11!$F$3:$G$9,2,FALSE),"")</f>
        <v/>
      </c>
      <c r="G17" s="38" t="str">
        <f t="shared" si="0"/>
        <v/>
      </c>
    </row>
    <row r="18" spans="1:7" ht="16.5">
      <c r="A18" s="34"/>
      <c r="B18" s="34"/>
      <c r="C18" s="34"/>
      <c r="D18" s="34"/>
      <c r="E18" s="34"/>
      <c r="F18" s="35" t="str">
        <f>IF(E18&lt;&gt;"",VLOOKUP(E18,Arkusz11!$F$3:$G$9,2,FALSE),"")</f>
        <v/>
      </c>
      <c r="G18" s="38" t="str">
        <f t="shared" si="0"/>
        <v/>
      </c>
    </row>
    <row r="19" spans="1:7" ht="16.5">
      <c r="A19" s="34"/>
      <c r="B19" s="34"/>
      <c r="C19" s="34"/>
      <c r="D19" s="34"/>
      <c r="E19" s="34"/>
      <c r="F19" s="35" t="str">
        <f>IF(E19&lt;&gt;"",VLOOKUP(E19,Arkusz11!$F$3:$G$9,2,FALSE),"")</f>
        <v/>
      </c>
      <c r="G19" s="38" t="str">
        <f t="shared" si="0"/>
        <v/>
      </c>
    </row>
    <row r="20" spans="1:7" ht="16.5">
      <c r="A20" s="34"/>
      <c r="B20" s="34"/>
      <c r="C20" s="34"/>
      <c r="D20" s="34"/>
      <c r="E20" s="34"/>
      <c r="F20" s="35" t="str">
        <f>IF(E20&lt;&gt;"",VLOOKUP(E20,Arkusz11!$F$3:$G$9,2,FALSE),"")</f>
        <v/>
      </c>
      <c r="G20" s="38" t="str">
        <f t="shared" si="0"/>
        <v/>
      </c>
    </row>
    <row r="21" spans="1:7" ht="16.5">
      <c r="A21" s="34"/>
      <c r="B21" s="34"/>
      <c r="C21" s="34"/>
      <c r="D21" s="34"/>
      <c r="E21" s="34"/>
      <c r="F21" s="35" t="str">
        <f>IF(E21&lt;&gt;"",VLOOKUP(E21,Arkusz11!$F$3:$G$9,2,FALSE),"")</f>
        <v/>
      </c>
      <c r="G21" s="38" t="str">
        <f t="shared" si="0"/>
        <v/>
      </c>
    </row>
    <row r="22" spans="1:7" ht="16.5">
      <c r="A22" s="34"/>
      <c r="B22" s="34"/>
      <c r="C22" s="34"/>
      <c r="D22" s="34"/>
      <c r="E22" s="34"/>
      <c r="F22" s="35" t="str">
        <f>IF(E22&lt;&gt;"",VLOOKUP(E22,Arkusz11!$F$3:$G$9,2,FALSE),"")</f>
        <v/>
      </c>
      <c r="G22" s="38" t="str">
        <f t="shared" si="0"/>
        <v/>
      </c>
    </row>
    <row r="23" spans="1:7" ht="16.5">
      <c r="A23" s="34"/>
      <c r="B23" s="34"/>
      <c r="C23" s="34"/>
      <c r="D23" s="34"/>
      <c r="E23" s="34"/>
      <c r="F23" s="35" t="str">
        <f>IF(E23&lt;&gt;"",VLOOKUP(E23,Arkusz11!$F$3:$G$9,2,FALSE),"")</f>
        <v/>
      </c>
      <c r="G23" s="38" t="str">
        <f t="shared" si="0"/>
        <v/>
      </c>
    </row>
    <row r="24" spans="1:7" ht="16.5">
      <c r="A24" s="34"/>
      <c r="B24" s="34"/>
      <c r="C24" s="34"/>
      <c r="D24" s="34"/>
      <c r="E24" s="34"/>
      <c r="F24" s="35" t="str">
        <f>IF(E24&lt;&gt;"",VLOOKUP(E24,Arkusz11!$F$3:$G$9,2,FALSE),"")</f>
        <v/>
      </c>
      <c r="G24" s="38" t="str">
        <f t="shared" si="0"/>
        <v/>
      </c>
    </row>
    <row r="25" spans="1:7" ht="16.5">
      <c r="A25" s="34"/>
      <c r="B25" s="34"/>
      <c r="C25" s="34"/>
      <c r="D25" s="34"/>
      <c r="E25" s="34"/>
      <c r="F25" s="35" t="str">
        <f>IF(E25&lt;&gt;"",VLOOKUP(E25,Arkusz11!$F$3:$G$9,2,FALSE),"")</f>
        <v/>
      </c>
      <c r="G25" s="38" t="str">
        <f t="shared" si="0"/>
        <v/>
      </c>
    </row>
    <row r="26" spans="1:7" ht="16.5">
      <c r="A26" s="34"/>
      <c r="B26" s="34"/>
      <c r="C26" s="34"/>
      <c r="D26" s="34"/>
      <c r="E26" s="34"/>
      <c r="F26" s="35" t="str">
        <f>IF(E26&lt;&gt;"",VLOOKUP(E26,Arkusz11!$F$3:$G$9,2,FALSE),"")</f>
        <v/>
      </c>
      <c r="G26" s="38" t="str">
        <f t="shared" si="0"/>
        <v/>
      </c>
    </row>
    <row r="27" spans="1:7" ht="16.5">
      <c r="A27" s="34"/>
      <c r="B27" s="34"/>
      <c r="C27" s="34"/>
      <c r="D27" s="34"/>
      <c r="E27" s="34"/>
      <c r="F27" s="35" t="str">
        <f>IF(E27&lt;&gt;"",VLOOKUP(E27,Arkusz11!$F$3:$G$9,2,FALSE),"")</f>
        <v/>
      </c>
      <c r="G27" s="38" t="str">
        <f t="shared" si="0"/>
        <v/>
      </c>
    </row>
    <row r="28" spans="1:7" ht="16.5">
      <c r="A28" s="34"/>
      <c r="B28" s="34"/>
      <c r="C28" s="34"/>
      <c r="D28" s="34"/>
      <c r="E28" s="34"/>
      <c r="F28" s="35" t="str">
        <f>IF(E28&lt;&gt;"",VLOOKUP(E28,Arkusz11!$F$3:$G$9,2,FALSE),"")</f>
        <v/>
      </c>
      <c r="G28" s="38" t="str">
        <f t="shared" si="0"/>
        <v/>
      </c>
    </row>
    <row r="29" spans="1:7" ht="16.5">
      <c r="A29" s="34"/>
      <c r="B29" s="34"/>
      <c r="C29" s="34"/>
      <c r="D29" s="34"/>
      <c r="E29" s="34"/>
      <c r="F29" s="35" t="str">
        <f>IF(E29&lt;&gt;"",VLOOKUP(E29,Arkusz11!$F$3:$G$9,2,FALSE),"")</f>
        <v/>
      </c>
      <c r="G29" s="38" t="str">
        <f t="shared" si="0"/>
        <v/>
      </c>
    </row>
    <row r="30" spans="1:7" ht="16.5">
      <c r="A30" s="34"/>
      <c r="B30" s="34"/>
      <c r="C30" s="34"/>
      <c r="D30" s="34"/>
      <c r="E30" s="34"/>
      <c r="F30" s="35" t="str">
        <f>IF(E30&lt;&gt;"",VLOOKUP(E30,Arkusz11!$F$3:$G$9,2,FALSE),"")</f>
        <v/>
      </c>
      <c r="G30" s="38" t="str">
        <f t="shared" si="0"/>
        <v/>
      </c>
    </row>
    <row r="31" spans="1:7" ht="16.5">
      <c r="A31" s="34"/>
      <c r="B31" s="34"/>
      <c r="C31" s="34"/>
      <c r="D31" s="34"/>
      <c r="E31" s="34"/>
      <c r="F31" s="35" t="str">
        <f>IF(E31&lt;&gt;"",VLOOKUP(E31,Arkusz11!$F$3:$G$9,2,FALSE),"")</f>
        <v/>
      </c>
      <c r="G31" s="38" t="str">
        <f t="shared" si="0"/>
        <v/>
      </c>
    </row>
  </sheetData>
  <sheetProtection password="CE8A" sheet="1" objects="1" scenarios="1" deleteRows="0" sort="0" autoFilter="0"/>
  <dataValidations count="3">
    <dataValidation type="list" allowBlank="1" showInputMessage="1" showErrorMessage="1" sqref="A3:A31">
      <formula1>konsorcjum</formula1>
    </dataValidation>
    <dataValidation type="list" allowBlank="1" showInputMessage="1" showErrorMessage="1" sqref="C3:C31">
      <formula1>LTT</formula1>
    </dataValidation>
    <dataValidation type="list" allowBlank="1" showInputMessage="1" showErrorMessage="1" sqref="E3:E31">
      <formula1>dystansltt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Narrow,Pogrubiony"&amp;12Podróż - działania związane z uczeniem się/nauczaniem/szkoleniami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activeCell="C3" sqref="C3"/>
    </sheetView>
  </sheetViews>
  <sheetFormatPr defaultRowHeight="14.25"/>
  <cols>
    <col min="1" max="1" width="35.25" customWidth="1"/>
    <col min="2" max="2" width="9.25" customWidth="1"/>
    <col min="3" max="3" width="48.25" customWidth="1"/>
    <col min="4" max="4" width="14.5" customWidth="1"/>
    <col min="5" max="5" width="13.5" customWidth="1"/>
    <col min="6" max="6" width="16.75" customWidth="1"/>
  </cols>
  <sheetData>
    <row r="1" spans="1:6" s="14" customFormat="1" ht="49.5" customHeight="1">
      <c r="A1" s="11" t="s">
        <v>18</v>
      </c>
      <c r="B1" s="11" t="s">
        <v>39</v>
      </c>
      <c r="C1" s="11" t="s">
        <v>40</v>
      </c>
      <c r="D1" s="11" t="s">
        <v>113</v>
      </c>
      <c r="E1" s="11" t="s">
        <v>32</v>
      </c>
      <c r="F1" s="11" t="s">
        <v>29</v>
      </c>
    </row>
    <row r="2" spans="1:6" ht="16.5">
      <c r="A2" s="5"/>
      <c r="B2" s="5"/>
      <c r="C2" s="5"/>
      <c r="D2" s="5"/>
      <c r="E2" s="5"/>
      <c r="F2" s="48">
        <f>SUM(F3:F30)</f>
        <v>0</v>
      </c>
    </row>
    <row r="3" spans="1:6" ht="16.5">
      <c r="A3" s="34"/>
      <c r="B3" s="34"/>
      <c r="C3" s="34"/>
      <c r="D3" s="34"/>
      <c r="E3" s="34"/>
      <c r="F3" s="49" t="str">
        <f>IF(AND(C3&lt;&gt;"",ISNUMBER(D3),ISNUMBER(E3)),IF(VLOOKUP(C3,Arkusz11!$Q$2:$R$14,2,FALSE)=1,IF(D3&lt;=14,D3*E3*Arkusz11!$U$4,14*E3*Arkusz11!$U$4+('Wsparcie ind.krótkie'!D3-14)*Arkusz11!$U$5*E3),IF(D3&lt;=14,D3*E3*Arkusz11!$U$8,14*E3*Arkusz11!$U$8+('Wsparcie ind.krótkie'!D3-14)*Arkusz11!$U$9*E3)),"")</f>
        <v/>
      </c>
    </row>
    <row r="4" spans="1:6" ht="16.5">
      <c r="A4" s="34"/>
      <c r="B4" s="34"/>
      <c r="C4" s="34"/>
      <c r="D4" s="34"/>
      <c r="E4" s="34"/>
      <c r="F4" s="49" t="str">
        <f>IF(AND(C4&lt;&gt;"",ISNUMBER(D4),ISNUMBER(E4)),IF(VLOOKUP(C4,Arkusz11!$Q$2:$R$14,2,FALSE)=1,IF(D4&lt;=14,D4*E4*Arkusz11!$U$4,14*E4*Arkusz11!$U$4+('Wsparcie ind.krótkie'!D4-14)*Arkusz11!$U$5*E4),IF(D4&lt;=14,D4*E4*Arkusz11!$U$8,14*E4*Arkusz11!$U$8+('Wsparcie ind.krótkie'!D4-14)*Arkusz11!$U$9*E4)),"")</f>
        <v/>
      </c>
    </row>
    <row r="5" spans="1:6" ht="16.5">
      <c r="A5" s="34"/>
      <c r="B5" s="34"/>
      <c r="C5" s="34"/>
      <c r="D5" s="34"/>
      <c r="E5" s="34"/>
      <c r="F5" s="49" t="str">
        <f>IF(AND(C5&lt;&gt;"",ISNUMBER(D5),ISNUMBER(E5)),IF(VLOOKUP(C5,Arkusz11!$Q$2:$R$14,2,FALSE)=1,IF(D5&lt;=14,D5*E5*Arkusz11!$U$4,14*E5*Arkusz11!$U$4+('Wsparcie ind.krótkie'!D5-14)*Arkusz11!$U$5*E5),IF(D5&lt;=14,D5*E5*Arkusz11!$U$8,14*E5*Arkusz11!$U$8+('Wsparcie ind.krótkie'!D5-14)*Arkusz11!$U$9*E5)),"")</f>
        <v/>
      </c>
    </row>
    <row r="6" spans="1:6" ht="16.5">
      <c r="A6" s="34"/>
      <c r="B6" s="34"/>
      <c r="C6" s="34"/>
      <c r="D6" s="34"/>
      <c r="E6" s="34"/>
      <c r="F6" s="49" t="str">
        <f>IF(AND(C6&lt;&gt;"",ISNUMBER(D6),ISNUMBER(E6)),IF(VLOOKUP(C6,Arkusz11!$Q$2:$R$14,2,FALSE)=1,IF(D6&lt;=14,D6*E6*Arkusz11!$U$4,14*E6*Arkusz11!$U$4+('Wsparcie ind.krótkie'!D6-14)*Arkusz11!$U$5*E6),IF(D6&lt;=14,D6*E6*Arkusz11!$U$8,14*E6*Arkusz11!$U$8+('Wsparcie ind.krótkie'!D6-14)*Arkusz11!$U$9*E6)),"")</f>
        <v/>
      </c>
    </row>
    <row r="7" spans="1:6" ht="16.5">
      <c r="A7" s="34"/>
      <c r="B7" s="34"/>
      <c r="C7" s="34"/>
      <c r="D7" s="34"/>
      <c r="E7" s="34"/>
      <c r="F7" s="49" t="str">
        <f>IF(AND(C7&lt;&gt;"",ISNUMBER(D7),ISNUMBER(E7)),IF(VLOOKUP(C7,Arkusz11!$Q$2:$R$14,2,FALSE)=1,IF(D7&lt;=14,D7*E7*Arkusz11!$U$4,14*E7*Arkusz11!$U$4+('Wsparcie ind.krótkie'!D7-14)*Arkusz11!$U$5*E7),IF(D7&lt;=14,D7*E7*Arkusz11!$U$8,14*E7*Arkusz11!$U$8+('Wsparcie ind.krótkie'!D7-14)*Arkusz11!$U$9*E7)),"")</f>
        <v/>
      </c>
    </row>
    <row r="8" spans="1:6" ht="16.5">
      <c r="A8" s="34"/>
      <c r="B8" s="34" t="s">
        <v>16</v>
      </c>
      <c r="C8" s="34"/>
      <c r="D8" s="34"/>
      <c r="E8" s="34"/>
      <c r="F8" s="49" t="str">
        <f>IF(AND(C8&lt;&gt;"",ISNUMBER(D8),ISNUMBER(E8)),IF(VLOOKUP(C8,Arkusz11!$Q$2:$R$14,2,FALSE)=1,IF(D8&lt;=14,D8*E8*Arkusz11!$U$4,14*E8*Arkusz11!$U$4+('Wsparcie ind.krótkie'!D8-14)*Arkusz11!$U$5*E8),IF(D8&lt;=14,D8*E8*Arkusz11!$U$8,14*E8*Arkusz11!$U$8+('Wsparcie ind.krótkie'!D8-14)*Arkusz11!$U$9*E8)),"")</f>
        <v/>
      </c>
    </row>
    <row r="9" spans="1:6" ht="16.5">
      <c r="A9" s="34"/>
      <c r="B9" s="34"/>
      <c r="C9" s="34"/>
      <c r="D9" s="34"/>
      <c r="E9" s="34"/>
      <c r="F9" s="49" t="str">
        <f>IF(AND(C9&lt;&gt;"",ISNUMBER(D9),ISNUMBER(E9)),IF(VLOOKUP(C9,Arkusz11!$Q$2:$R$14,2,FALSE)=1,IF(D9&lt;=14,D9*E9*Arkusz11!$U$4,14*E9*Arkusz11!$U$4+('Wsparcie ind.krótkie'!D9-14)*Arkusz11!$U$5*E9),IF(D9&lt;=14,D9*E9*Arkusz11!$U$8,14*E9*Arkusz11!$U$8+('Wsparcie ind.krótkie'!D9-14)*Arkusz11!$U$9*E9)),"")</f>
        <v/>
      </c>
    </row>
    <row r="10" spans="1:6" ht="16.5">
      <c r="A10" s="34"/>
      <c r="B10" s="34"/>
      <c r="C10" s="34"/>
      <c r="D10" s="34"/>
      <c r="E10" s="34"/>
      <c r="F10" s="49" t="str">
        <f>IF(AND(C10&lt;&gt;"",ISNUMBER(D10),ISNUMBER(E10)),IF(VLOOKUP(C10,Arkusz11!$Q$2:$R$14,2,FALSE)=1,IF(D10&lt;=14,D10*E10*Arkusz11!$U$4,14*E10*Arkusz11!$U$4+('Wsparcie ind.krótkie'!D10-14)*Arkusz11!$U$5*E10),IF(D10&lt;=14,D10*E10*Arkusz11!$U$8,14*E10*Arkusz11!$U$8+('Wsparcie ind.krótkie'!D10-14)*Arkusz11!$U$9*E10)),"")</f>
        <v/>
      </c>
    </row>
    <row r="11" spans="1:6" ht="16.5">
      <c r="A11" s="34"/>
      <c r="B11" s="34"/>
      <c r="C11" s="34"/>
      <c r="D11" s="34"/>
      <c r="E11" s="34"/>
      <c r="F11" s="49" t="str">
        <f>IF(AND(C11&lt;&gt;"",ISNUMBER(D11),ISNUMBER(E11)),IF(VLOOKUP(C11,Arkusz11!$Q$2:$R$14,2,FALSE)=1,IF(D11&lt;=14,D11*E11*Arkusz11!$U$4,14*E11*Arkusz11!$U$4+('Wsparcie ind.krótkie'!D11-14)*Arkusz11!$U$5*E11),IF(D11&lt;=14,D11*E11*Arkusz11!$U$8,14*E11*Arkusz11!$U$8+('Wsparcie ind.krótkie'!D11-14)*Arkusz11!$U$9*E11)),"")</f>
        <v/>
      </c>
    </row>
    <row r="12" spans="1:6" ht="16.5">
      <c r="A12" s="34"/>
      <c r="B12" s="34"/>
      <c r="C12" s="34"/>
      <c r="D12" s="34"/>
      <c r="E12" s="34"/>
      <c r="F12" s="49" t="str">
        <f>IF(AND(C12&lt;&gt;"",ISNUMBER(D12),ISNUMBER(E12)),IF(VLOOKUP(C12,Arkusz11!$Q$2:$R$14,2,FALSE)=1,IF(D12&lt;=14,D12*E12*Arkusz11!$U$4,14*E12*Arkusz11!$U$4+('Wsparcie ind.krótkie'!D12-14)*Arkusz11!$U$5*E12),IF(D12&lt;=14,D12*E12*Arkusz11!$U$8,14*E12*Arkusz11!$U$8+('Wsparcie ind.krótkie'!D12-14)*Arkusz11!$U$9*E12)),"")</f>
        <v/>
      </c>
    </row>
    <row r="13" spans="1:6" ht="16.5">
      <c r="A13" s="34"/>
      <c r="B13" s="34"/>
      <c r="C13" s="34"/>
      <c r="D13" s="34"/>
      <c r="E13" s="34"/>
      <c r="F13" s="49" t="str">
        <f>IF(AND(C13&lt;&gt;"",ISNUMBER(D13),ISNUMBER(E13)),IF(VLOOKUP(C13,Arkusz11!$Q$2:$R$14,2,FALSE)=1,IF(D13&lt;=14,D13*E13*Arkusz11!$U$4,14*E13*Arkusz11!$U$4+('Wsparcie ind.krótkie'!D13-14)*Arkusz11!$U$5*E13),IF(D13&lt;=14,D13*E13*Arkusz11!$U$8,14*E13*Arkusz11!$U$8+('Wsparcie ind.krótkie'!D13-14)*Arkusz11!$U$9*E13)),"")</f>
        <v/>
      </c>
    </row>
    <row r="14" spans="1:6" ht="16.5">
      <c r="A14" s="34"/>
      <c r="B14" s="34"/>
      <c r="C14" s="34"/>
      <c r="D14" s="34"/>
      <c r="E14" s="34"/>
      <c r="F14" s="49" t="str">
        <f>IF(AND(C14&lt;&gt;"",ISNUMBER(D14),ISNUMBER(E14)),IF(VLOOKUP(C14,Arkusz11!$Q$2:$R$14,2,FALSE)=1,IF(D14&lt;=14,D14*E14*Arkusz11!$U$4,14*E14*Arkusz11!$U$4+('Wsparcie ind.krótkie'!D14-14)*Arkusz11!$U$5*E14),IF(D14&lt;=14,D14*E14*Arkusz11!$U$8,14*E14*Arkusz11!$U$8+('Wsparcie ind.krótkie'!D14-14)*Arkusz11!$U$9*E14)),"")</f>
        <v/>
      </c>
    </row>
    <row r="15" spans="1:6" ht="16.5">
      <c r="A15" s="34"/>
      <c r="B15" s="34"/>
      <c r="C15" s="34"/>
      <c r="D15" s="34"/>
      <c r="E15" s="34"/>
      <c r="F15" s="49" t="str">
        <f>IF(AND(C15&lt;&gt;"",ISNUMBER(D15),ISNUMBER(E15)),IF(VLOOKUP(C15,Arkusz11!$Q$2:$R$14,2,FALSE)=1,IF(D15&lt;=14,D15*E15*Arkusz11!$U$4,14*E15*Arkusz11!$U$4+('Wsparcie ind.krótkie'!D15-14)*Arkusz11!$U$5*E15),IF(D15&lt;=14,D15*E15*Arkusz11!$U$8,14*E15*Arkusz11!$U$8+('Wsparcie ind.krótkie'!D15-14)*Arkusz11!$U$9*E15)),"")</f>
        <v/>
      </c>
    </row>
    <row r="16" spans="1:6" ht="16.5">
      <c r="A16" s="34"/>
      <c r="B16" s="34"/>
      <c r="C16" s="34"/>
      <c r="D16" s="34"/>
      <c r="E16" s="34"/>
      <c r="F16" s="49" t="str">
        <f>IF(AND(C16&lt;&gt;"",ISNUMBER(D16),ISNUMBER(E16)),IF(VLOOKUP(C16,Arkusz11!$Q$2:$R$14,2,FALSE)=1,IF(D16&lt;=14,D16*E16*Arkusz11!$U$4,14*E16*Arkusz11!$U$4+('Wsparcie ind.krótkie'!D16-14)*Arkusz11!$U$5*E16),IF(D16&lt;=14,D16*E16*Arkusz11!$U$8,14*E16*Arkusz11!$U$8+('Wsparcie ind.krótkie'!D16-14)*Arkusz11!$U$9*E16)),"")</f>
        <v/>
      </c>
    </row>
    <row r="17" spans="1:6" ht="16.5">
      <c r="A17" s="34"/>
      <c r="B17" s="34"/>
      <c r="C17" s="34"/>
      <c r="D17" s="34"/>
      <c r="E17" s="34"/>
      <c r="F17" s="49" t="str">
        <f>IF(AND(C17&lt;&gt;"",ISNUMBER(D17),ISNUMBER(E17)),IF(VLOOKUP(C17,Arkusz11!$Q$2:$R$14,2,FALSE)=1,IF(D17&lt;=14,D17*E17*Arkusz11!$U$4,14*E17*Arkusz11!$U$4+('Wsparcie ind.krótkie'!D17-14)*Arkusz11!$U$5*E17),IF(D17&lt;=14,D17*E17*Arkusz11!$U$8,14*E17*Arkusz11!$U$8+('Wsparcie ind.krótkie'!D17-14)*Arkusz11!$U$9*E17)),"")</f>
        <v/>
      </c>
    </row>
    <row r="18" spans="1:6" ht="16.5">
      <c r="A18" s="34"/>
      <c r="B18" s="34"/>
      <c r="C18" s="34"/>
      <c r="D18" s="34"/>
      <c r="E18" s="34"/>
      <c r="F18" s="49" t="str">
        <f>IF(AND(C18&lt;&gt;"",ISNUMBER(D18),ISNUMBER(E18)),IF(VLOOKUP(C18,Arkusz11!$Q$2:$R$14,2,FALSE)=1,IF(D18&lt;=14,D18*E18*Arkusz11!$U$4,14*E18*Arkusz11!$U$4+('Wsparcie ind.krótkie'!D18-14)*Arkusz11!$U$5*E18),IF(D18&lt;=14,D18*E18*Arkusz11!$U$8,14*E18*Arkusz11!$U$8+('Wsparcie ind.krótkie'!D18-14)*Arkusz11!$U$9*E18)),"")</f>
        <v/>
      </c>
    </row>
    <row r="19" spans="1:6" ht="16.5">
      <c r="A19" s="34"/>
      <c r="B19" s="34"/>
      <c r="C19" s="34"/>
      <c r="D19" s="34"/>
      <c r="E19" s="34"/>
      <c r="F19" s="49" t="str">
        <f>IF(AND(C19&lt;&gt;"",ISNUMBER(D19),ISNUMBER(E19)),IF(VLOOKUP(C19,Arkusz11!$Q$2:$R$14,2,FALSE)=1,IF(D19&lt;=14,D19*E19*Arkusz11!$U$4,14*E19*Arkusz11!$U$4+('Wsparcie ind.krótkie'!D19-14)*Arkusz11!$U$5*E19),IF(D19&lt;=14,D19*E19*Arkusz11!$U$8,14*E19*Arkusz11!$U$8+('Wsparcie ind.krótkie'!D19-14)*Arkusz11!$U$9*E19)),"")</f>
        <v/>
      </c>
    </row>
    <row r="20" spans="1:6" ht="16.5">
      <c r="A20" s="34"/>
      <c r="B20" s="34"/>
      <c r="C20" s="34"/>
      <c r="D20" s="34"/>
      <c r="E20" s="34"/>
      <c r="F20" s="49" t="str">
        <f>IF(AND(C20&lt;&gt;"",ISNUMBER(D20),ISNUMBER(E20)),IF(VLOOKUP(C20,Arkusz11!$Q$2:$R$14,2,FALSE)=1,IF(D20&lt;=14,D20*E20*Arkusz11!$U$4,14*E20*Arkusz11!$U$4+('Wsparcie ind.krótkie'!D20-14)*Arkusz11!$U$5*E20),IF(D20&lt;=14,D20*E20*Arkusz11!$U$8,14*E20*Arkusz11!$U$8+('Wsparcie ind.krótkie'!D20-14)*Arkusz11!$U$9*E20)),"")</f>
        <v/>
      </c>
    </row>
    <row r="21" spans="1:6" ht="16.5">
      <c r="A21" s="34"/>
      <c r="B21" s="34"/>
      <c r="C21" s="34"/>
      <c r="D21" s="34"/>
      <c r="E21" s="34"/>
      <c r="F21" s="49" t="str">
        <f>IF(AND(C21&lt;&gt;"",ISNUMBER(D21),ISNUMBER(E21)),IF(VLOOKUP(C21,Arkusz11!$Q$2:$R$14,2,FALSE)=1,IF(D21&lt;=14,D21*E21*Arkusz11!$U$4,14*E21*Arkusz11!$U$4+('Wsparcie ind.krótkie'!D21-14)*Arkusz11!$U$5*E21),IF(D21&lt;=14,D21*E21*Arkusz11!$U$8,14*E21*Arkusz11!$U$8+('Wsparcie ind.krótkie'!D21-14)*Arkusz11!$U$9*E21)),"")</f>
        <v/>
      </c>
    </row>
    <row r="22" spans="1:6" ht="16.5">
      <c r="A22" s="34"/>
      <c r="B22" s="34"/>
      <c r="C22" s="34"/>
      <c r="D22" s="34"/>
      <c r="E22" s="34"/>
      <c r="F22" s="49" t="str">
        <f>IF(AND(C22&lt;&gt;"",ISNUMBER(D22),ISNUMBER(E22)),IF(VLOOKUP(C22,Arkusz11!$Q$2:$R$14,2,FALSE)=1,IF(D22&lt;=14,D22*E22*Arkusz11!$U$4,14*E22*Arkusz11!$U$4+('Wsparcie ind.krótkie'!D22-14)*Arkusz11!$U$5*E22),IF(D22&lt;=14,D22*E22*Arkusz11!$U$8,14*E22*Arkusz11!$U$8+('Wsparcie ind.krótkie'!D22-14)*Arkusz11!$U$9*E22)),"")</f>
        <v/>
      </c>
    </row>
    <row r="23" spans="1:6" ht="16.5">
      <c r="A23" s="34"/>
      <c r="B23" s="34"/>
      <c r="C23" s="34"/>
      <c r="D23" s="34"/>
      <c r="E23" s="34"/>
      <c r="F23" s="49" t="str">
        <f>IF(AND(C23&lt;&gt;"",ISNUMBER(D23),ISNUMBER(E23)),IF(VLOOKUP(C23,Arkusz11!$Q$2:$R$14,2,FALSE)=1,IF(D23&lt;=14,D23*E23*Arkusz11!$U$4,14*E23*Arkusz11!$U$4+('Wsparcie ind.krótkie'!D23-14)*Arkusz11!$U$5*E23),IF(D23&lt;=14,D23*E23*Arkusz11!$U$8,14*E23*Arkusz11!$U$8+('Wsparcie ind.krótkie'!D23-14)*Arkusz11!$U$9*E23)),"")</f>
        <v/>
      </c>
    </row>
    <row r="24" spans="1:6" ht="16.5">
      <c r="A24" s="34"/>
      <c r="B24" s="34"/>
      <c r="C24" s="34"/>
      <c r="D24" s="34"/>
      <c r="E24" s="34"/>
      <c r="F24" s="49" t="str">
        <f>IF(AND(C24&lt;&gt;"",ISNUMBER(D24),ISNUMBER(E24)),IF(VLOOKUP(C24,Arkusz11!$Q$2:$R$14,2,FALSE)=1,IF(D24&lt;=14,D24*E24*Arkusz11!$U$4,14*E24*Arkusz11!$U$4+('Wsparcie ind.krótkie'!D24-14)*Arkusz11!$U$5*E24),IF(D24&lt;=14,D24*E24*Arkusz11!$U$8,14*E24*Arkusz11!$U$8+('Wsparcie ind.krótkie'!D24-14)*Arkusz11!$U$9*E24)),"")</f>
        <v/>
      </c>
    </row>
    <row r="25" spans="1:6" ht="16.5">
      <c r="A25" s="34"/>
      <c r="B25" s="34"/>
      <c r="C25" s="34"/>
      <c r="D25" s="34"/>
      <c r="E25" s="34"/>
      <c r="F25" s="49" t="str">
        <f>IF(AND(C25&lt;&gt;"",ISNUMBER(D25),ISNUMBER(E25)),IF(VLOOKUP(C25,Arkusz11!$Q$2:$R$14,2,FALSE)=1,IF(D25&lt;=14,D25*E25*Arkusz11!$U$4,14*E25*Arkusz11!$U$4+('Wsparcie ind.krótkie'!D25-14)*Arkusz11!$U$5*E25),IF(D25&lt;=14,D25*E25*Arkusz11!$U$8,14*E25*Arkusz11!$U$8+('Wsparcie ind.krótkie'!D25-14)*Arkusz11!$U$9*E25)),"")</f>
        <v/>
      </c>
    </row>
    <row r="26" spans="1:6" ht="16.5">
      <c r="A26" s="34"/>
      <c r="B26" s="34"/>
      <c r="C26" s="34"/>
      <c r="D26" s="34"/>
      <c r="E26" s="34"/>
      <c r="F26" s="49" t="str">
        <f>IF(AND(C26&lt;&gt;"",ISNUMBER(D26),ISNUMBER(E26)),IF(VLOOKUP(C26,Arkusz11!$Q$2:$R$14,2,FALSE)=1,IF(D26&lt;=14,D26*E26*Arkusz11!$U$4,14*E26*Arkusz11!$U$4+('Wsparcie ind.krótkie'!D26-14)*Arkusz11!$U$5*E26),IF(D26&lt;=14,D26*E26*Arkusz11!$U$8,14*E26*Arkusz11!$U$8+('Wsparcie ind.krótkie'!D26-14)*Arkusz11!$U$9*E26)),"")</f>
        <v/>
      </c>
    </row>
    <row r="27" spans="1:6" ht="16.5">
      <c r="A27" s="34"/>
      <c r="B27" s="34"/>
      <c r="C27" s="34"/>
      <c r="D27" s="34"/>
      <c r="E27" s="34"/>
      <c r="F27" s="49" t="str">
        <f>IF(AND(C27&lt;&gt;"",ISNUMBER(D27),ISNUMBER(E27)),IF(VLOOKUP(C27,Arkusz11!$Q$2:$R$14,2,FALSE)=1,IF(D27&lt;=14,D27*E27*Arkusz11!$U$4,14*E27*Arkusz11!$U$4+('Wsparcie ind.krótkie'!D27-14)*Arkusz11!$U$5*E27),IF(D27&lt;=14,D27*E27*Arkusz11!$U$8,14*E27*Arkusz11!$U$8+('Wsparcie ind.krótkie'!D27-14)*Arkusz11!$U$9*E27)),"")</f>
        <v/>
      </c>
    </row>
    <row r="28" spans="1:6" ht="16.5">
      <c r="A28" s="34"/>
      <c r="B28" s="34"/>
      <c r="C28" s="34"/>
      <c r="D28" s="34"/>
      <c r="E28" s="34"/>
      <c r="F28" s="49" t="str">
        <f>IF(AND(C28&lt;&gt;"",ISNUMBER(D28),ISNUMBER(E28)),IF(VLOOKUP(C28,Arkusz11!$Q$2:$R$14,2,FALSE)=1,IF(D28&lt;=14,D28*E28*Arkusz11!$U$4,14*E28*Arkusz11!$U$4+('Wsparcie ind.krótkie'!D28-14)*Arkusz11!$U$5*E28),IF(D28&lt;=14,D28*E28*Arkusz11!$U$8,14*E28*Arkusz11!$U$8+('Wsparcie ind.krótkie'!D28-14)*Arkusz11!$U$9*E28)),"")</f>
        <v/>
      </c>
    </row>
    <row r="29" spans="1:6" ht="16.5">
      <c r="A29" s="34"/>
      <c r="B29" s="34"/>
      <c r="C29" s="34"/>
      <c r="D29" s="34"/>
      <c r="E29" s="34"/>
      <c r="F29" s="49" t="str">
        <f>IF(AND(C29&lt;&gt;"",ISNUMBER(D29),ISNUMBER(E29)),IF(VLOOKUP(C29,Arkusz11!$Q$2:$R$14,2,FALSE)=1,IF(D29&lt;=14,D29*E29*Arkusz11!$U$4,14*E29*Arkusz11!$U$4+('Wsparcie ind.krótkie'!D29-14)*Arkusz11!$U$5*E29),IF(D29&lt;=14,D29*E29*Arkusz11!$U$8,14*E29*Arkusz11!$U$8+('Wsparcie ind.krótkie'!D29-14)*Arkusz11!$U$9*E29)),"")</f>
        <v/>
      </c>
    </row>
    <row r="30" spans="1:6" ht="16.5">
      <c r="A30" s="34"/>
      <c r="B30" s="34"/>
      <c r="C30" s="34"/>
      <c r="D30" s="34"/>
      <c r="E30" s="34"/>
      <c r="F30" s="49" t="str">
        <f>IF(AND(C30&lt;&gt;"",ISNUMBER(D30),ISNUMBER(E30)),IF(VLOOKUP(C30,Arkusz11!$Q$2:$R$14,2,FALSE)=1,IF(D30&lt;=14,D30*E30*Arkusz11!$U$4,14*E30*Arkusz11!$U$4+('Wsparcie ind.krótkie'!D30-14)*Arkusz11!$U$5*E30),IF(D30&lt;=14,D30*E30*Arkusz11!$U$8,14*E30*Arkusz11!$U$8+('Wsparcie ind.krótkie'!D30-14)*Arkusz11!$U$9*E30)),"")</f>
        <v/>
      </c>
    </row>
  </sheetData>
  <sheetProtection password="CE8A" sheet="1" objects="1" scenarios="1" deleteRows="0" sort="0" autoFilter="0"/>
  <dataValidations count="3">
    <dataValidation type="list" allowBlank="1" showInputMessage="1" showErrorMessage="1" sqref="A3:A30">
      <formula1>konsorcjum</formula1>
    </dataValidation>
    <dataValidation type="list" allowBlank="1" showInputMessage="1" showErrorMessage="1" sqref="C3:C30">
      <formula1>LTT</formula1>
    </dataValidation>
    <dataValidation type="whole" allowBlank="1" showInputMessage="1" showErrorMessage="1" error="Czas trwania mobilności krótkoterminowej musi wynosić od 5 do 60 dni." sqref="D3:D30">
      <formula1>1</formula1>
      <formula2>60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Narrow,Pogrubiony"&amp;12Wsparcie indywidulane - działania związane z uczeniem się/nauczaniem/szkoleniami (krótkoterminowe)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F4" sqref="F4"/>
    </sheetView>
  </sheetViews>
  <sheetFormatPr defaultRowHeight="14.25"/>
  <cols>
    <col min="1" max="1" width="35.25" customWidth="1"/>
    <col min="2" max="2" width="9.25" customWidth="1"/>
    <col min="3" max="3" width="41.5" customWidth="1"/>
    <col min="4" max="4" width="14" customWidth="1"/>
    <col min="5" max="5" width="17.25" customWidth="1"/>
    <col min="6" max="6" width="13" customWidth="1"/>
    <col min="7" max="7" width="21.75" customWidth="1"/>
  </cols>
  <sheetData>
    <row r="1" spans="1:7" ht="49.5" customHeight="1">
      <c r="A1" s="11" t="s">
        <v>18</v>
      </c>
      <c r="B1" s="11" t="s">
        <v>39</v>
      </c>
      <c r="C1" s="11" t="s">
        <v>40</v>
      </c>
      <c r="D1" s="11" t="s">
        <v>119</v>
      </c>
      <c r="E1" s="11" t="s">
        <v>118</v>
      </c>
      <c r="F1" s="11" t="s">
        <v>32</v>
      </c>
      <c r="G1" s="11" t="s">
        <v>29</v>
      </c>
    </row>
    <row r="2" spans="1:7" ht="16.5">
      <c r="A2" s="5"/>
      <c r="B2" s="5"/>
      <c r="C2" s="5"/>
      <c r="D2" s="5"/>
      <c r="E2" s="5"/>
      <c r="F2" s="5"/>
      <c r="G2" s="48">
        <f>SUM(G3:G30)</f>
        <v>0</v>
      </c>
    </row>
    <row r="3" spans="1:7" ht="16.5">
      <c r="A3" s="34"/>
      <c r="B3" s="34"/>
      <c r="C3" s="34"/>
      <c r="D3" s="34"/>
      <c r="E3" s="34"/>
      <c r="F3" s="34"/>
      <c r="G3" s="49" t="str">
        <f>IF(AND(C3&lt;&gt;"",ISNUMBER(E3),ISNUMBER(F3),D3&lt;&gt;""),14*VLOOKUP(D3,Arkusz11!$T$17:$X$50,2,FALSE)+46*VLOOKUP(D3,Arkusz11!$T$17:$X$50,3,FALSE)+(E3-2)*30*VLOOKUP(D3,Arkusz11!$T$17:$X$50,4,FALSE),"")</f>
        <v/>
      </c>
    </row>
    <row r="4" spans="1:7" ht="16.5">
      <c r="A4" s="34"/>
      <c r="B4" s="34"/>
      <c r="C4" s="34"/>
      <c r="D4" s="34"/>
      <c r="E4" s="34"/>
      <c r="F4" s="34"/>
      <c r="G4" s="49" t="str">
        <f>IF(AND(C4&lt;&gt;"",ISNUMBER(E4),ISNUMBER(F4),D4&lt;&gt;""),14*VLOOKUP(D4,Arkusz11!$T$17:$X$50,2,FALSE)+46*VLOOKUP(D4,Arkusz11!$T$17:$X$50,3,FALSE)+(E4-2)*30*VLOOKUP(D4,Arkusz11!$T$17:$X$50,4,FALSE),"")</f>
        <v/>
      </c>
    </row>
    <row r="5" spans="1:7" ht="16.5">
      <c r="A5" s="34"/>
      <c r="B5" s="34"/>
      <c r="C5" s="34"/>
      <c r="D5" s="34"/>
      <c r="E5" s="34"/>
      <c r="F5" s="34"/>
      <c r="G5" s="49" t="str">
        <f>IF(AND(C5&lt;&gt;"",ISNUMBER(E5),ISNUMBER(F5),D5&lt;&gt;""),14*VLOOKUP(D5,Arkusz11!$T$17:$X$50,2,FALSE)+46*VLOOKUP(D5,Arkusz11!$T$17:$X$50,3,FALSE)+(E5-2)*30*VLOOKUP(D5,Arkusz11!$T$17:$X$50,4,FALSE),"")</f>
        <v/>
      </c>
    </row>
    <row r="6" spans="1:7" ht="16.5">
      <c r="A6" s="34"/>
      <c r="B6" s="34"/>
      <c r="C6" s="34"/>
      <c r="D6" s="34"/>
      <c r="E6" s="34"/>
      <c r="F6" s="34"/>
      <c r="G6" s="49" t="str">
        <f>IF(AND(C6&lt;&gt;"",ISNUMBER(E6),ISNUMBER(F6),D6&lt;&gt;""),14*VLOOKUP(D6,Arkusz11!$T$17:$X$50,2,FALSE)+46*VLOOKUP(D6,Arkusz11!$T$17:$X$50,3,FALSE)+(E6-2)*30*VLOOKUP(D6,Arkusz11!$T$17:$X$50,4,FALSE),"")</f>
        <v/>
      </c>
    </row>
    <row r="7" spans="1:7" ht="16.5">
      <c r="A7" s="34"/>
      <c r="B7" s="34"/>
      <c r="C7" s="34"/>
      <c r="D7" s="34"/>
      <c r="E7" s="34"/>
      <c r="F7" s="34"/>
      <c r="G7" s="49" t="str">
        <f>IF(AND(C7&lt;&gt;"",ISNUMBER(E7),ISNUMBER(F7),D7&lt;&gt;""),14*VLOOKUP(D7,Arkusz11!$T$17:$X$50,2,FALSE)+46*VLOOKUP(D7,Arkusz11!$T$17:$X$50,3,FALSE)+(E7-2)*30*VLOOKUP(D7,Arkusz11!$T$17:$X$50,4,FALSE),"")</f>
        <v/>
      </c>
    </row>
    <row r="8" spans="1:7" ht="16.5">
      <c r="A8" s="34"/>
      <c r="B8" s="34" t="s">
        <v>16</v>
      </c>
      <c r="C8" s="34"/>
      <c r="D8" s="34"/>
      <c r="E8" s="34"/>
      <c r="F8" s="34"/>
      <c r="G8" s="49" t="str">
        <f>IF(AND(C8&lt;&gt;"",ISNUMBER(E8),ISNUMBER(F8),D8&lt;&gt;""),14*VLOOKUP(D8,Arkusz11!$T$17:$X$50,2,FALSE)+46*VLOOKUP(D8,Arkusz11!$T$17:$X$50,3,FALSE)+(E8-2)*30*VLOOKUP(D8,Arkusz11!$T$17:$X$50,4,FALSE),"")</f>
        <v/>
      </c>
    </row>
    <row r="9" spans="1:7" ht="16.5">
      <c r="A9" s="34"/>
      <c r="B9" s="34"/>
      <c r="C9" s="34"/>
      <c r="D9" s="34"/>
      <c r="E9" s="34"/>
      <c r="F9" s="34"/>
      <c r="G9" s="49" t="str">
        <f>IF(AND(C9&lt;&gt;"",ISNUMBER(E9),ISNUMBER(F9),D9&lt;&gt;""),14*VLOOKUP(D9,Arkusz11!$T$17:$X$50,2,FALSE)+46*VLOOKUP(D9,Arkusz11!$T$17:$X$50,3,FALSE)+(E9-2)*30*VLOOKUP(D9,Arkusz11!$T$17:$X$50,4,FALSE),"")</f>
        <v/>
      </c>
    </row>
    <row r="10" spans="1:7" ht="16.5">
      <c r="A10" s="34"/>
      <c r="B10" s="34"/>
      <c r="C10" s="34"/>
      <c r="D10" s="34"/>
      <c r="E10" s="34"/>
      <c r="F10" s="34"/>
      <c r="G10" s="49" t="str">
        <f>IF(AND(C10&lt;&gt;"",ISNUMBER(E10),ISNUMBER(F10),D10&lt;&gt;""),14*VLOOKUP(D10,Arkusz11!$T$17:$X$50,2,FALSE)+46*VLOOKUP(D10,Arkusz11!$T$17:$X$50,3,FALSE)+(E10-2)*30*VLOOKUP(D10,Arkusz11!$T$17:$X$50,4,FALSE),"")</f>
        <v/>
      </c>
    </row>
    <row r="11" spans="1:7" ht="16.5">
      <c r="A11" s="34"/>
      <c r="B11" s="34"/>
      <c r="C11" s="34"/>
      <c r="D11" s="34"/>
      <c r="E11" s="34"/>
      <c r="F11" s="34"/>
      <c r="G11" s="49" t="str">
        <f>IF(AND(C11&lt;&gt;"",ISNUMBER(E11),ISNUMBER(F11),D11&lt;&gt;""),14*VLOOKUP(D11,Arkusz11!$T$17:$X$50,2,FALSE)+46*VLOOKUP(D11,Arkusz11!$T$17:$X$50,3,FALSE)+(E11-2)*30*VLOOKUP(D11,Arkusz11!$T$17:$X$50,4,FALSE),"")</f>
        <v/>
      </c>
    </row>
    <row r="12" spans="1:7" ht="16.5">
      <c r="A12" s="34"/>
      <c r="B12" s="34"/>
      <c r="C12" s="34"/>
      <c r="D12" s="34"/>
      <c r="E12" s="34"/>
      <c r="F12" s="34"/>
      <c r="G12" s="49" t="str">
        <f>IF(AND(C12&lt;&gt;"",ISNUMBER(E12),ISNUMBER(F12),D12&lt;&gt;""),14*VLOOKUP(D12,Arkusz11!$T$17:$X$50,2,FALSE)+46*VLOOKUP(D12,Arkusz11!$T$17:$X$50,3,FALSE)+(E12-2)*30*VLOOKUP(D12,Arkusz11!$T$17:$X$50,4,FALSE),"")</f>
        <v/>
      </c>
    </row>
    <row r="13" spans="1:7" ht="16.5">
      <c r="A13" s="34"/>
      <c r="B13" s="34"/>
      <c r="C13" s="34"/>
      <c r="D13" s="34"/>
      <c r="E13" s="34"/>
      <c r="F13" s="34"/>
      <c r="G13" s="49" t="str">
        <f>IF(AND(C13&lt;&gt;"",ISNUMBER(E13),ISNUMBER(F13),D13&lt;&gt;""),14*VLOOKUP(D13,Arkusz11!$T$17:$X$50,2,FALSE)+46*VLOOKUP(D13,Arkusz11!$T$17:$X$50,3,FALSE)+(E13-2)*30*VLOOKUP(D13,Arkusz11!$T$17:$X$50,4,FALSE),"")</f>
        <v/>
      </c>
    </row>
    <row r="14" spans="1:7" ht="16.5">
      <c r="A14" s="34"/>
      <c r="B14" s="34"/>
      <c r="C14" s="34"/>
      <c r="D14" s="34"/>
      <c r="E14" s="34"/>
      <c r="F14" s="34"/>
      <c r="G14" s="49" t="str">
        <f>IF(AND(C14&lt;&gt;"",ISNUMBER(E14),ISNUMBER(F14),D14&lt;&gt;""),14*VLOOKUP(D14,Arkusz11!$T$17:$X$50,2,FALSE)+46*VLOOKUP(D14,Arkusz11!$T$17:$X$50,3,FALSE)+(E14-2)*30*VLOOKUP(D14,Arkusz11!$T$17:$X$50,4,FALSE),"")</f>
        <v/>
      </c>
    </row>
    <row r="15" spans="1:7" ht="16.5">
      <c r="A15" s="34"/>
      <c r="B15" s="34"/>
      <c r="C15" s="34"/>
      <c r="D15" s="34"/>
      <c r="E15" s="34"/>
      <c r="F15" s="34"/>
      <c r="G15" s="49" t="str">
        <f>IF(AND(C15&lt;&gt;"",ISNUMBER(E15),ISNUMBER(F15),D15&lt;&gt;""),14*VLOOKUP(D15,Arkusz11!$T$17:$X$50,2,FALSE)+46*VLOOKUP(D15,Arkusz11!$T$17:$X$50,3,FALSE)+(E15-2)*30*VLOOKUP(D15,Arkusz11!$T$17:$X$50,4,FALSE),"")</f>
        <v/>
      </c>
    </row>
    <row r="16" spans="1:7" ht="16.5">
      <c r="A16" s="34"/>
      <c r="B16" s="34"/>
      <c r="C16" s="34"/>
      <c r="D16" s="34"/>
      <c r="E16" s="34"/>
      <c r="F16" s="34"/>
      <c r="G16" s="49" t="str">
        <f>IF(AND(C16&lt;&gt;"",ISNUMBER(E16),ISNUMBER(F16),D16&lt;&gt;""),14*VLOOKUP(D16,Arkusz11!$T$17:$X$50,2,FALSE)+46*VLOOKUP(D16,Arkusz11!$T$17:$X$50,3,FALSE)+(E16-2)*30*VLOOKUP(D16,Arkusz11!$T$17:$X$50,4,FALSE),"")</f>
        <v/>
      </c>
    </row>
    <row r="17" spans="1:7" ht="16.5">
      <c r="A17" s="34"/>
      <c r="B17" s="34"/>
      <c r="C17" s="34"/>
      <c r="D17" s="34"/>
      <c r="E17" s="34"/>
      <c r="F17" s="34"/>
      <c r="G17" s="49" t="str">
        <f>IF(AND(C17&lt;&gt;"",ISNUMBER(E17),ISNUMBER(F17),D17&lt;&gt;""),14*VLOOKUP(D17,Arkusz11!$T$17:$X$50,2,FALSE)+46*VLOOKUP(D17,Arkusz11!$T$17:$X$50,3,FALSE)+(E17-2)*30*VLOOKUP(D17,Arkusz11!$T$17:$X$50,4,FALSE),"")</f>
        <v/>
      </c>
    </row>
    <row r="18" spans="1:7" ht="16.5">
      <c r="A18" s="34"/>
      <c r="B18" s="34"/>
      <c r="C18" s="34"/>
      <c r="D18" s="34"/>
      <c r="E18" s="34"/>
      <c r="F18" s="34"/>
      <c r="G18" s="49" t="str">
        <f>IF(AND(C18&lt;&gt;"",ISNUMBER(E18),ISNUMBER(F18),D18&lt;&gt;""),14*VLOOKUP(D18,Arkusz11!$T$17:$X$50,2,FALSE)+46*VLOOKUP(D18,Arkusz11!$T$17:$X$50,3,FALSE)+(E18-2)*30*VLOOKUP(D18,Arkusz11!$T$17:$X$50,4,FALSE),"")</f>
        <v/>
      </c>
    </row>
    <row r="19" spans="1:7" ht="16.5">
      <c r="A19" s="34"/>
      <c r="B19" s="34"/>
      <c r="C19" s="34"/>
      <c r="D19" s="34"/>
      <c r="E19" s="34"/>
      <c r="F19" s="34"/>
      <c r="G19" s="49" t="str">
        <f>IF(AND(C19&lt;&gt;"",ISNUMBER(E19),ISNUMBER(F19),D19&lt;&gt;""),14*VLOOKUP(D19,Arkusz11!$T$17:$X$50,2,FALSE)+46*VLOOKUP(D19,Arkusz11!$T$17:$X$50,3,FALSE)+(E19-2)*30*VLOOKUP(D19,Arkusz11!$T$17:$X$50,4,FALSE),"")</f>
        <v/>
      </c>
    </row>
    <row r="20" spans="1:7" ht="16.5">
      <c r="A20" s="34"/>
      <c r="B20" s="34"/>
      <c r="C20" s="34"/>
      <c r="D20" s="34"/>
      <c r="E20" s="34"/>
      <c r="F20" s="34"/>
      <c r="G20" s="49" t="str">
        <f>IF(AND(C20&lt;&gt;"",ISNUMBER(E20),ISNUMBER(F20),D20&lt;&gt;""),14*VLOOKUP(D20,Arkusz11!$T$17:$X$50,2,FALSE)+46*VLOOKUP(D20,Arkusz11!$T$17:$X$50,3,FALSE)+(E20-2)*30*VLOOKUP(D20,Arkusz11!$T$17:$X$50,4,FALSE),"")</f>
        <v/>
      </c>
    </row>
    <row r="21" spans="1:7" ht="16.5">
      <c r="A21" s="34"/>
      <c r="B21" s="34"/>
      <c r="C21" s="34"/>
      <c r="D21" s="34"/>
      <c r="E21" s="34"/>
      <c r="F21" s="34"/>
      <c r="G21" s="49" t="str">
        <f>IF(AND(C21&lt;&gt;"",ISNUMBER(E21),ISNUMBER(F21),D21&lt;&gt;""),14*VLOOKUP(D21,Arkusz11!$T$17:$X$50,2,FALSE)+46*VLOOKUP(D21,Arkusz11!$T$17:$X$50,3,FALSE)+(E21-2)*30*VLOOKUP(D21,Arkusz11!$T$17:$X$50,4,FALSE),"")</f>
        <v/>
      </c>
    </row>
    <row r="22" spans="1:7" ht="16.5">
      <c r="A22" s="34"/>
      <c r="B22" s="34"/>
      <c r="C22" s="34"/>
      <c r="D22" s="34"/>
      <c r="E22" s="34"/>
      <c r="F22" s="34"/>
      <c r="G22" s="49" t="str">
        <f>IF(AND(C22&lt;&gt;"",ISNUMBER(E22),ISNUMBER(F22),D22&lt;&gt;""),14*VLOOKUP(D22,Arkusz11!$T$17:$X$50,2,FALSE)+46*VLOOKUP(D22,Arkusz11!$T$17:$X$50,3,FALSE)+(E22-2)*30*VLOOKUP(D22,Arkusz11!$T$17:$X$50,4,FALSE),"")</f>
        <v/>
      </c>
    </row>
    <row r="23" spans="1:7" ht="16.5">
      <c r="A23" s="34"/>
      <c r="B23" s="34"/>
      <c r="C23" s="34"/>
      <c r="D23" s="34"/>
      <c r="E23" s="34"/>
      <c r="F23" s="34"/>
      <c r="G23" s="49" t="str">
        <f>IF(AND(C23&lt;&gt;"",ISNUMBER(E23),ISNUMBER(F23),D23&lt;&gt;""),14*VLOOKUP(D23,Arkusz11!$T$17:$X$50,2,FALSE)+46*VLOOKUP(D23,Arkusz11!$T$17:$X$50,3,FALSE)+(E23-2)*30*VLOOKUP(D23,Arkusz11!$T$17:$X$50,4,FALSE),"")</f>
        <v/>
      </c>
    </row>
    <row r="24" spans="1:7" ht="16.5">
      <c r="A24" s="34"/>
      <c r="B24" s="34"/>
      <c r="C24" s="34"/>
      <c r="D24" s="34"/>
      <c r="E24" s="34"/>
      <c r="F24" s="34"/>
      <c r="G24" s="49" t="str">
        <f>IF(AND(C24&lt;&gt;"",ISNUMBER(E24),ISNUMBER(F24),D24&lt;&gt;""),14*VLOOKUP(D24,Arkusz11!$T$17:$X$50,2,FALSE)+46*VLOOKUP(D24,Arkusz11!$T$17:$X$50,3,FALSE)+(E24-2)*30*VLOOKUP(D24,Arkusz11!$T$17:$X$50,4,FALSE),"")</f>
        <v/>
      </c>
    </row>
    <row r="25" spans="1:7" ht="16.5">
      <c r="A25" s="34"/>
      <c r="B25" s="34"/>
      <c r="C25" s="34"/>
      <c r="D25" s="34"/>
      <c r="E25" s="34"/>
      <c r="F25" s="34"/>
      <c r="G25" s="49" t="str">
        <f>IF(AND(C25&lt;&gt;"",ISNUMBER(E25),ISNUMBER(F25),D25&lt;&gt;""),14*VLOOKUP(D25,Arkusz11!$T$17:$X$50,2,FALSE)+46*VLOOKUP(D25,Arkusz11!$T$17:$X$50,3,FALSE)+(E25-2)*30*VLOOKUP(D25,Arkusz11!$T$17:$X$50,4,FALSE),"")</f>
        <v/>
      </c>
    </row>
    <row r="26" spans="1:7" ht="16.5">
      <c r="A26" s="34"/>
      <c r="B26" s="34"/>
      <c r="C26" s="34"/>
      <c r="D26" s="34"/>
      <c r="E26" s="34"/>
      <c r="F26" s="34"/>
      <c r="G26" s="49" t="str">
        <f>IF(AND(C26&lt;&gt;"",ISNUMBER(E26),ISNUMBER(F26),D26&lt;&gt;""),14*VLOOKUP(D26,Arkusz11!$T$17:$X$50,2,FALSE)+46*VLOOKUP(D26,Arkusz11!$T$17:$X$50,3,FALSE)+(E26-2)*30*VLOOKUP(D26,Arkusz11!$T$17:$X$50,4,FALSE),"")</f>
        <v/>
      </c>
    </row>
    <row r="27" spans="1:7" ht="16.5">
      <c r="A27" s="34"/>
      <c r="B27" s="34"/>
      <c r="C27" s="34"/>
      <c r="D27" s="34"/>
      <c r="E27" s="34"/>
      <c r="F27" s="34"/>
      <c r="G27" s="49" t="str">
        <f>IF(AND(C27&lt;&gt;"",ISNUMBER(E27),ISNUMBER(F27),D27&lt;&gt;""),14*VLOOKUP(D27,Arkusz11!$T$17:$X$50,2,FALSE)+46*VLOOKUP(D27,Arkusz11!$T$17:$X$50,3,FALSE)+(E27-2)*30*VLOOKUP(D27,Arkusz11!$T$17:$X$50,4,FALSE),"")</f>
        <v/>
      </c>
    </row>
    <row r="28" spans="1:7" ht="16.5">
      <c r="A28" s="34"/>
      <c r="B28" s="34"/>
      <c r="C28" s="34"/>
      <c r="D28" s="34"/>
      <c r="E28" s="34"/>
      <c r="F28" s="34"/>
      <c r="G28" s="49" t="str">
        <f>IF(AND(C28&lt;&gt;"",ISNUMBER(E28),ISNUMBER(F28),D28&lt;&gt;""),14*VLOOKUP(D28,Arkusz11!$T$17:$X$50,2,FALSE)+46*VLOOKUP(D28,Arkusz11!$T$17:$X$50,3,FALSE)+(E28-2)*30*VLOOKUP(D28,Arkusz11!$T$17:$X$50,4,FALSE),"")</f>
        <v/>
      </c>
    </row>
    <row r="29" spans="1:7" ht="16.5">
      <c r="A29" s="34"/>
      <c r="B29" s="34"/>
      <c r="C29" s="34"/>
      <c r="D29" s="34"/>
      <c r="E29" s="34"/>
      <c r="F29" s="34"/>
      <c r="G29" s="49" t="str">
        <f>IF(AND(C29&lt;&gt;"",ISNUMBER(E29),ISNUMBER(F29),D29&lt;&gt;""),14*VLOOKUP(D29,Arkusz11!$T$17:$X$50,2,FALSE)+46*VLOOKUP(D29,Arkusz11!$T$17:$X$50,3,FALSE)+(E29-2)*30*VLOOKUP(D29,Arkusz11!$T$17:$X$50,4,FALSE),"")</f>
        <v/>
      </c>
    </row>
    <row r="30" spans="1:7" ht="16.5">
      <c r="A30" s="34"/>
      <c r="B30" s="34"/>
      <c r="C30" s="34"/>
      <c r="D30" s="34"/>
      <c r="E30" s="34"/>
      <c r="F30" s="34"/>
      <c r="G30" s="49" t="str">
        <f>IF(AND(C30&lt;&gt;"",ISNUMBER(E30),ISNUMBER(F30),D30&lt;&gt;""),14*VLOOKUP(D30,Arkusz11!$T$17:$X$50,2,FALSE)+46*VLOOKUP(D30,Arkusz11!$T$17:$X$50,3,FALSE)+(E30-2)*30*VLOOKUP(D30,Arkusz11!$T$17:$X$50,4,FALSE),"")</f>
        <v/>
      </c>
    </row>
  </sheetData>
  <sheetProtection password="CE8A" sheet="1" objects="1" scenarios="1" deleteRows="0" sort="0" autoFilter="0"/>
  <dataValidations count="4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  <dataValidation type="list" allowBlank="1" showInputMessage="1" showErrorMessage="1" sqref="D3:D30">
      <formula1>Kraje</formula1>
    </dataValidation>
    <dataValidation type="whole" allowBlank="1" showInputMessage="1" showErrorMessage="1" error="Czas trwania mobilności długoterminowej musi wynosić od 2 do 12 miesięcy" sqref="E3:E30">
      <formula1>2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Narrow,Pogrubiony"&amp;12Wsparcie indywidualne - działania związane z uczeniem się/nauczaniem/szkoleniami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10</vt:i4>
      </vt:variant>
    </vt:vector>
  </HeadingPairs>
  <TitlesOfParts>
    <vt:vector size="23" baseType="lpstr">
      <vt:lpstr>Budżet</vt:lpstr>
      <vt:lpstr>Partnerzy</vt:lpstr>
      <vt:lpstr>Zarządzanie</vt:lpstr>
      <vt:lpstr>Spotkania_projektowe</vt:lpstr>
      <vt:lpstr>Rezultaty pracy intelektualnej</vt:lpstr>
      <vt:lpstr>Wydarzenia_upowszechniające</vt:lpstr>
      <vt:lpstr>Podróż</vt:lpstr>
      <vt:lpstr>Wsparcie ind.krótkie</vt:lpstr>
      <vt:lpstr>Wsparcie_indywid._długie</vt:lpstr>
      <vt:lpstr>Wsparcie językowe</vt:lpstr>
      <vt:lpstr>Specjalne potrzeby</vt:lpstr>
      <vt:lpstr>Koszty nadzwyczajne, "Top-ups"</vt:lpstr>
      <vt:lpstr>Arkusz11</vt:lpstr>
      <vt:lpstr>długie</vt:lpstr>
      <vt:lpstr>dystansltt</vt:lpstr>
      <vt:lpstr>dystanstpm</vt:lpstr>
      <vt:lpstr>IO</vt:lpstr>
      <vt:lpstr>konsorcjum</vt:lpstr>
      <vt:lpstr>Kraje</vt:lpstr>
      <vt:lpstr>LTT</vt:lpstr>
      <vt:lpstr>rola</vt:lpstr>
      <vt:lpstr>'Rezultaty pracy intelektualnej'!Tytuły_wydruku</vt:lpstr>
      <vt:lpstr>Wydarzenia_upowszechniające!Tytuły_wydruku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klasota</dc:creator>
  <cp:lastModifiedBy>mchodniewicz</cp:lastModifiedBy>
  <cp:lastPrinted>2014-12-19T11:37:37Z</cp:lastPrinted>
  <dcterms:created xsi:type="dcterms:W3CDTF">2014-12-03T09:56:24Z</dcterms:created>
  <dcterms:modified xsi:type="dcterms:W3CDTF">2019-01-04T14:12:19Z</dcterms:modified>
</cp:coreProperties>
</file>